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EA102\Desktop\Safety Program\Safety First Program Overview Docs\"/>
    </mc:Choice>
  </mc:AlternateContent>
  <workbookProtection workbookPassword="901E" lockStructure="1"/>
  <bookViews>
    <workbookView xWindow="0" yWindow="0" windowWidth="19560" windowHeight="8370"/>
  </bookViews>
  <sheets>
    <sheet name="Summary" sheetId="1" r:id="rId1"/>
    <sheet name="Risk Assessment" sheetId="2" r:id="rId2"/>
    <sheet name="Control Design" sheetId="6" r:id="rId3"/>
    <sheet name="ROI" sheetId="5" r:id="rId4"/>
    <sheet name="RM Assurance" sheetId="7" r:id="rId5"/>
    <sheet name="PoS" sheetId="8" r:id="rId6"/>
  </sheets>
  <calcPr calcId="152511"/>
</workbook>
</file>

<file path=xl/calcChain.xml><?xml version="1.0" encoding="utf-8"?>
<calcChain xmlns="http://schemas.openxmlformats.org/spreadsheetml/2006/main">
  <c r="A9" i="8" l="1"/>
  <c r="A10" i="8"/>
  <c r="A11" i="8"/>
  <c r="C16" i="8"/>
  <c r="E5" i="5"/>
  <c r="E6" i="5"/>
  <c r="H8" i="1" s="1"/>
  <c r="E7" i="5"/>
  <c r="H9" i="1" s="1"/>
  <c r="E8" i="5"/>
  <c r="E9" i="5"/>
  <c r="E10" i="5"/>
  <c r="H12" i="1" s="1"/>
  <c r="E11" i="5"/>
  <c r="H13" i="1" s="1"/>
  <c r="E12" i="5"/>
  <c r="E13" i="5"/>
  <c r="E14" i="5"/>
  <c r="H16" i="1" s="1"/>
  <c r="E15" i="5"/>
  <c r="H17" i="1" s="1"/>
  <c r="E16" i="5"/>
  <c r="E17" i="5"/>
  <c r="E18" i="5"/>
  <c r="H20" i="1" s="1"/>
  <c r="E19" i="5"/>
  <c r="H21" i="1" s="1"/>
  <c r="E20" i="5"/>
  <c r="E21" i="5"/>
  <c r="E22" i="5"/>
  <c r="E23" i="5"/>
  <c r="H25" i="1" s="1"/>
  <c r="E24" i="5"/>
  <c r="E25" i="5"/>
  <c r="E26" i="5"/>
  <c r="E27" i="5"/>
  <c r="H29" i="1" s="1"/>
  <c r="E28" i="5"/>
  <c r="E29" i="5"/>
  <c r="E30" i="5"/>
  <c r="E4" i="5"/>
  <c r="H6" i="1" s="1"/>
  <c r="C6" i="8"/>
  <c r="G5" i="5" s="1"/>
  <c r="C7" i="8"/>
  <c r="G6" i="5"/>
  <c r="C8" i="8"/>
  <c r="F7" i="5"/>
  <c r="C9" i="8"/>
  <c r="G8" i="5" s="1"/>
  <c r="F8" i="5"/>
  <c r="C10" i="8"/>
  <c r="G9" i="5"/>
  <c r="C11" i="8"/>
  <c r="G10" i="5"/>
  <c r="C12" i="8"/>
  <c r="G11" i="5"/>
  <c r="C13" i="8"/>
  <c r="F12" i="5"/>
  <c r="C14" i="8"/>
  <c r="C15" i="8"/>
  <c r="F14" i="5"/>
  <c r="C17" i="8"/>
  <c r="C18" i="8"/>
  <c r="G17" i="5"/>
  <c r="C19" i="8"/>
  <c r="F18" i="5" s="1"/>
  <c r="C20" i="8"/>
  <c r="C21" i="8"/>
  <c r="F20" i="5"/>
  <c r="C22" i="8"/>
  <c r="F21" i="5" s="1"/>
  <c r="C23" i="8"/>
  <c r="F22" i="5"/>
  <c r="C24" i="8"/>
  <c r="G23" i="5" s="1"/>
  <c r="C25" i="8"/>
  <c r="F24" i="5"/>
  <c r="C26" i="8"/>
  <c r="C27" i="8"/>
  <c r="C28" i="8"/>
  <c r="G27" i="5" s="1"/>
  <c r="F27" i="5"/>
  <c r="C29" i="8"/>
  <c r="F28" i="5"/>
  <c r="C30" i="8"/>
  <c r="G29" i="5" s="1"/>
  <c r="F29" i="5"/>
  <c r="C31" i="8"/>
  <c r="C5" i="8"/>
  <c r="F15" i="5"/>
  <c r="F16" i="5"/>
  <c r="G15" i="5"/>
  <c r="G13" i="5"/>
  <c r="G18" i="5"/>
  <c r="G22" i="5"/>
  <c r="G26" i="5"/>
  <c r="G30" i="5"/>
  <c r="F10" i="5"/>
  <c r="F11" i="5"/>
  <c r="F13" i="5"/>
  <c r="F26" i="5"/>
  <c r="F30" i="5"/>
  <c r="B31" i="8"/>
  <c r="A30" i="8"/>
  <c r="A29" i="8"/>
  <c r="A28" i="8"/>
  <c r="A27" i="8"/>
  <c r="A26" i="8"/>
  <c r="A25" i="8"/>
  <c r="A24" i="8"/>
  <c r="A23" i="8"/>
  <c r="A22" i="8"/>
  <c r="A21" i="8"/>
  <c r="A20" i="8"/>
  <c r="A19" i="8"/>
  <c r="A18" i="8"/>
  <c r="A17" i="8"/>
  <c r="A16" i="8"/>
  <c r="A15" i="8"/>
  <c r="A14" i="8"/>
  <c r="A13" i="8"/>
  <c r="A12" i="8"/>
  <c r="A8" i="8"/>
  <c r="A7" i="8"/>
  <c r="A6" i="8"/>
  <c r="A5" i="8"/>
  <c r="G21" i="5"/>
  <c r="F23" i="5"/>
  <c r="G14" i="5"/>
  <c r="F17" i="5"/>
  <c r="F9" i="5"/>
  <c r="G7" i="5"/>
  <c r="G28" i="5"/>
  <c r="G16" i="5"/>
  <c r="G24" i="5"/>
  <c r="G20" i="5"/>
  <c r="G12" i="5"/>
  <c r="J16" i="7"/>
  <c r="M16" i="7" s="1"/>
  <c r="J25" i="7"/>
  <c r="H32" i="2"/>
  <c r="H30" i="7"/>
  <c r="I30" i="7"/>
  <c r="H31" i="2"/>
  <c r="I29" i="7"/>
  <c r="H30" i="2"/>
  <c r="J30" i="1" s="1"/>
  <c r="H29" i="2"/>
  <c r="I27" i="7" s="1"/>
  <c r="H28" i="2"/>
  <c r="I26" i="7" s="1"/>
  <c r="J28" i="1"/>
  <c r="H27" i="2"/>
  <c r="I25" i="7" s="1"/>
  <c r="H26" i="2"/>
  <c r="I24" i="7" s="1"/>
  <c r="J26" i="1"/>
  <c r="H25" i="2"/>
  <c r="I23" i="7" s="1"/>
  <c r="H24" i="2"/>
  <c r="J24" i="1"/>
  <c r="H23" i="2"/>
  <c r="I21" i="7" s="1"/>
  <c r="J21" i="7" s="1"/>
  <c r="H22" i="2"/>
  <c r="H21" i="2"/>
  <c r="I19" i="7" s="1"/>
  <c r="H20" i="2"/>
  <c r="I18" i="7" s="1"/>
  <c r="J20" i="1"/>
  <c r="H19" i="2"/>
  <c r="I17" i="7" s="1"/>
  <c r="H18" i="2"/>
  <c r="J18" i="1"/>
  <c r="H17" i="2"/>
  <c r="I15" i="7" s="1"/>
  <c r="J15" i="7" s="1"/>
  <c r="H16" i="2"/>
  <c r="J16" i="1"/>
  <c r="H15" i="2"/>
  <c r="I13" i="7" s="1"/>
  <c r="H14" i="2"/>
  <c r="H13" i="2"/>
  <c r="I11" i="7" s="1"/>
  <c r="H12" i="2"/>
  <c r="J12" i="1"/>
  <c r="H11" i="2"/>
  <c r="I9" i="7" s="1"/>
  <c r="H10" i="2"/>
  <c r="I8" i="7" s="1"/>
  <c r="J10" i="1"/>
  <c r="H9" i="2"/>
  <c r="I7" i="7" s="1"/>
  <c r="H8" i="2"/>
  <c r="I6" i="7"/>
  <c r="H7" i="2"/>
  <c r="I5" i="7" s="1"/>
  <c r="H6" i="2"/>
  <c r="I4" i="7" s="1"/>
  <c r="J4" i="7" s="1"/>
  <c r="L4" i="7" s="1"/>
  <c r="D6" i="2"/>
  <c r="D6" i="1" s="1"/>
  <c r="D9" i="2"/>
  <c r="D9" i="1" s="1"/>
  <c r="D7" i="2"/>
  <c r="D8" i="2"/>
  <c r="D8" i="1" s="1"/>
  <c r="D10" i="2"/>
  <c r="H8" i="7" s="1"/>
  <c r="J8" i="7" s="1"/>
  <c r="N8" i="7" s="1"/>
  <c r="D11" i="2"/>
  <c r="D12" i="2"/>
  <c r="D12" i="1" s="1"/>
  <c r="D13" i="2"/>
  <c r="D14" i="2"/>
  <c r="D14" i="1" s="1"/>
  <c r="D15" i="2"/>
  <c r="H13" i="7" s="1"/>
  <c r="J13" i="7" s="1"/>
  <c r="D16" i="2"/>
  <c r="D17" i="2"/>
  <c r="D18" i="2"/>
  <c r="D19" i="2"/>
  <c r="D19" i="1" s="1"/>
  <c r="D20" i="2"/>
  <c r="D21" i="2"/>
  <c r="D22" i="2"/>
  <c r="H20" i="7" s="1"/>
  <c r="D23" i="2"/>
  <c r="H21" i="7" s="1"/>
  <c r="D24" i="2"/>
  <c r="D25" i="2"/>
  <c r="D26" i="2"/>
  <c r="D27" i="2"/>
  <c r="H25" i="7" s="1"/>
  <c r="D28" i="2"/>
  <c r="D29" i="2"/>
  <c r="D30" i="2"/>
  <c r="D30" i="1" s="1"/>
  <c r="D31" i="2"/>
  <c r="D31" i="1" s="1"/>
  <c r="J13" i="1"/>
  <c r="J29" i="1"/>
  <c r="J21" i="1"/>
  <c r="J27" i="1"/>
  <c r="J19" i="1"/>
  <c r="J25" i="1"/>
  <c r="J17" i="1"/>
  <c r="J9" i="1"/>
  <c r="J11" i="1"/>
  <c r="J23" i="1"/>
  <c r="J15" i="1"/>
  <c r="J7" i="1"/>
  <c r="I28" i="7"/>
  <c r="J28" i="7" s="1"/>
  <c r="I16" i="7"/>
  <c r="J6" i="1"/>
  <c r="I22" i="7"/>
  <c r="I14" i="7"/>
  <c r="I10" i="7"/>
  <c r="J10" i="7" s="1"/>
  <c r="J8" i="1"/>
  <c r="D5" i="7"/>
  <c r="D6" i="7"/>
  <c r="D7" i="7"/>
  <c r="D8" i="7"/>
  <c r="D9" i="7"/>
  <c r="D10" i="7"/>
  <c r="D11" i="7"/>
  <c r="D12" i="7"/>
  <c r="D13" i="7"/>
  <c r="D14" i="7"/>
  <c r="D15" i="7"/>
  <c r="D16" i="7"/>
  <c r="D17" i="7"/>
  <c r="D18" i="7"/>
  <c r="D19" i="7"/>
  <c r="D20" i="7"/>
  <c r="D21" i="7"/>
  <c r="D22" i="7"/>
  <c r="D23" i="7"/>
  <c r="D24" i="7"/>
  <c r="D25" i="7"/>
  <c r="D26" i="7"/>
  <c r="D27" i="7"/>
  <c r="D28" i="7"/>
  <c r="D29" i="7"/>
  <c r="D30" i="7"/>
  <c r="D4" i="7"/>
  <c r="B4" i="7"/>
  <c r="B5" i="7"/>
  <c r="B6" i="7"/>
  <c r="B7" i="7"/>
  <c r="B8" i="7"/>
  <c r="B9" i="7"/>
  <c r="B10" i="7"/>
  <c r="B11" i="7"/>
  <c r="B12" i="7"/>
  <c r="B13" i="7"/>
  <c r="B14" i="7"/>
  <c r="B15" i="7"/>
  <c r="B16" i="7"/>
  <c r="B17" i="7"/>
  <c r="B18" i="7"/>
  <c r="B19" i="7"/>
  <c r="B20" i="7"/>
  <c r="B21" i="7"/>
  <c r="B22" i="7"/>
  <c r="B23" i="7"/>
  <c r="B24" i="7"/>
  <c r="B25" i="7"/>
  <c r="B26" i="7"/>
  <c r="B27" i="7"/>
  <c r="B28" i="7"/>
  <c r="B29" i="7"/>
  <c r="L29" i="7"/>
  <c r="K16" i="7"/>
  <c r="K28" i="7"/>
  <c r="E4" i="7"/>
  <c r="E5" i="7"/>
  <c r="E6" i="7"/>
  <c r="E7" i="7"/>
  <c r="E8" i="7"/>
  <c r="E9" i="7"/>
  <c r="E10" i="7"/>
  <c r="E11" i="7"/>
  <c r="E12" i="7"/>
  <c r="E13" i="7"/>
  <c r="E14" i="7"/>
  <c r="E15" i="7"/>
  <c r="E16" i="7"/>
  <c r="E17" i="7"/>
  <c r="E18" i="7"/>
  <c r="E19" i="7"/>
  <c r="E20" i="7"/>
  <c r="E21" i="7"/>
  <c r="E22" i="7"/>
  <c r="E23" i="7"/>
  <c r="E24" i="7"/>
  <c r="E25" i="7"/>
  <c r="E26" i="7"/>
  <c r="E27" i="7"/>
  <c r="E28" i="7"/>
  <c r="E29" i="7"/>
  <c r="E30" i="7"/>
  <c r="I30" i="5"/>
  <c r="I5" i="5"/>
  <c r="I7" i="1"/>
  <c r="I6" i="5"/>
  <c r="I8" i="1" s="1"/>
  <c r="I7" i="5"/>
  <c r="I9" i="1" s="1"/>
  <c r="I8" i="5"/>
  <c r="I10" i="1"/>
  <c r="I9" i="5"/>
  <c r="I11" i="1"/>
  <c r="I10" i="5"/>
  <c r="I12" i="1"/>
  <c r="I11" i="5"/>
  <c r="I12" i="5"/>
  <c r="I14" i="1"/>
  <c r="I13" i="5"/>
  <c r="I15" i="1" s="1"/>
  <c r="I14" i="5"/>
  <c r="I16" i="1" s="1"/>
  <c r="I15" i="5"/>
  <c r="I16" i="5"/>
  <c r="I18" i="1"/>
  <c r="I17" i="5"/>
  <c r="I19" i="1"/>
  <c r="I18" i="5"/>
  <c r="I20" i="1"/>
  <c r="I19" i="5"/>
  <c r="I20" i="5"/>
  <c r="I22" i="1" s="1"/>
  <c r="I21" i="5"/>
  <c r="I23" i="1"/>
  <c r="I22" i="5"/>
  <c r="I24" i="1" s="1"/>
  <c r="I23" i="5"/>
  <c r="I25" i="1" s="1"/>
  <c r="I24" i="5"/>
  <c r="I26" i="1"/>
  <c r="I25" i="5"/>
  <c r="I27" i="1"/>
  <c r="I26" i="5"/>
  <c r="I28" i="1"/>
  <c r="I27" i="5"/>
  <c r="I28" i="5"/>
  <c r="I30" i="1"/>
  <c r="I29" i="5"/>
  <c r="I31" i="1" s="1"/>
  <c r="I4" i="5"/>
  <c r="I6" i="1"/>
  <c r="F5" i="5"/>
  <c r="H10" i="1"/>
  <c r="H14" i="1"/>
  <c r="H18" i="1"/>
  <c r="H22" i="1"/>
  <c r="H24" i="1"/>
  <c r="H26" i="1"/>
  <c r="H28" i="1"/>
  <c r="H30" i="1"/>
  <c r="C30" i="5"/>
  <c r="A5" i="5"/>
  <c r="A6" i="5"/>
  <c r="A7" i="5"/>
  <c r="A8" i="5"/>
  <c r="A9" i="5"/>
  <c r="A10" i="5"/>
  <c r="A11" i="5"/>
  <c r="A12" i="5"/>
  <c r="A13" i="5"/>
  <c r="A14" i="5"/>
  <c r="A15" i="5"/>
  <c r="A16" i="5"/>
  <c r="A17" i="5"/>
  <c r="A18" i="5"/>
  <c r="A19" i="5"/>
  <c r="A20" i="5"/>
  <c r="A21" i="5"/>
  <c r="A22" i="5"/>
  <c r="A23" i="5"/>
  <c r="A24" i="5"/>
  <c r="A25" i="5"/>
  <c r="A26" i="5"/>
  <c r="A27" i="5"/>
  <c r="A28" i="5"/>
  <c r="A29" i="5"/>
  <c r="A4" i="5"/>
  <c r="H6" i="7"/>
  <c r="J6" i="7"/>
  <c r="M6" i="7" s="1"/>
  <c r="H7" i="7"/>
  <c r="H9" i="7"/>
  <c r="H10" i="7"/>
  <c r="H11" i="7"/>
  <c r="H12" i="7"/>
  <c r="N13" i="7"/>
  <c r="H15" i="7"/>
  <c r="H16" i="7"/>
  <c r="H17" i="7"/>
  <c r="J17" i="7" s="1"/>
  <c r="H19" i="7"/>
  <c r="H23" i="7"/>
  <c r="H24" i="7"/>
  <c r="J24" i="7" s="1"/>
  <c r="H27" i="7"/>
  <c r="H28" i="7"/>
  <c r="H29" i="7"/>
  <c r="J29" i="7" s="1"/>
  <c r="A5" i="6"/>
  <c r="A6" i="6"/>
  <c r="A7" i="6"/>
  <c r="A8" i="6"/>
  <c r="A9" i="6"/>
  <c r="A10" i="6"/>
  <c r="A11" i="6"/>
  <c r="A12" i="6"/>
  <c r="A13" i="6"/>
  <c r="A14" i="6"/>
  <c r="A15" i="6"/>
  <c r="A16" i="6"/>
  <c r="A17" i="6"/>
  <c r="A18" i="6"/>
  <c r="A19" i="6"/>
  <c r="A20" i="6"/>
  <c r="A21" i="6"/>
  <c r="A22" i="6"/>
  <c r="A23" i="6"/>
  <c r="A24" i="6"/>
  <c r="A25" i="6"/>
  <c r="A26" i="6"/>
  <c r="A27" i="6"/>
  <c r="A28" i="6"/>
  <c r="A29" i="6"/>
  <c r="A4" i="6"/>
  <c r="A7" i="2"/>
  <c r="A8" i="2"/>
  <c r="A9" i="2"/>
  <c r="A10" i="2"/>
  <c r="A11" i="2"/>
  <c r="A12" i="2"/>
  <c r="A13" i="2"/>
  <c r="A14" i="2"/>
  <c r="A15" i="2"/>
  <c r="A16" i="2"/>
  <c r="A17" i="2"/>
  <c r="A18" i="2"/>
  <c r="A19" i="2"/>
  <c r="A20" i="2"/>
  <c r="A21" i="2"/>
  <c r="A22" i="2"/>
  <c r="A23" i="2"/>
  <c r="A24" i="2"/>
  <c r="A25" i="2"/>
  <c r="A26" i="2"/>
  <c r="A27" i="2"/>
  <c r="A28" i="2"/>
  <c r="A29" i="2"/>
  <c r="A30" i="2"/>
  <c r="A31" i="2"/>
  <c r="A6" i="2"/>
  <c r="C5" i="7"/>
  <c r="C6" i="7"/>
  <c r="C7" i="7"/>
  <c r="C8" i="7"/>
  <c r="C9" i="7"/>
  <c r="C10" i="7"/>
  <c r="C11" i="7"/>
  <c r="C12" i="7"/>
  <c r="C13" i="7"/>
  <c r="C14" i="7"/>
  <c r="C15" i="7"/>
  <c r="C16" i="7"/>
  <c r="C17" i="7"/>
  <c r="C18" i="7"/>
  <c r="C19" i="7"/>
  <c r="C20" i="7"/>
  <c r="C21" i="7"/>
  <c r="C22" i="7"/>
  <c r="C23" i="7"/>
  <c r="C24" i="7"/>
  <c r="C25" i="7"/>
  <c r="C26" i="7"/>
  <c r="C27" i="7"/>
  <c r="C28" i="7"/>
  <c r="C29" i="7"/>
  <c r="C30" i="7"/>
  <c r="C4" i="7"/>
  <c r="E6" i="1"/>
  <c r="A5" i="7"/>
  <c r="A6" i="7"/>
  <c r="A7" i="7"/>
  <c r="A8" i="7"/>
  <c r="A9" i="7"/>
  <c r="A10" i="7"/>
  <c r="A11" i="7"/>
  <c r="A12" i="7"/>
  <c r="A13" i="7"/>
  <c r="A14" i="7"/>
  <c r="A15" i="7"/>
  <c r="A16" i="7"/>
  <c r="A17" i="7"/>
  <c r="A18" i="7"/>
  <c r="A19" i="7"/>
  <c r="A20" i="7"/>
  <c r="A21" i="7"/>
  <c r="A22" i="7"/>
  <c r="A23" i="7"/>
  <c r="A24" i="7"/>
  <c r="A25" i="7"/>
  <c r="A26" i="7"/>
  <c r="A27" i="7"/>
  <c r="A28" i="7"/>
  <c r="A29" i="7"/>
  <c r="A30" i="7"/>
  <c r="A4" i="7"/>
  <c r="G6" i="1"/>
  <c r="D10" i="1"/>
  <c r="D11" i="1"/>
  <c r="D13" i="1"/>
  <c r="D17" i="1"/>
  <c r="D18" i="1"/>
  <c r="D21" i="1"/>
  <c r="D22" i="1"/>
  <c r="D23" i="1"/>
  <c r="D25" i="1"/>
  <c r="D26" i="1"/>
  <c r="D27" i="1"/>
  <c r="D29" i="1"/>
  <c r="I13" i="1"/>
  <c r="I17" i="1"/>
  <c r="I21" i="1"/>
  <c r="I29" i="1"/>
  <c r="H7" i="1"/>
  <c r="H11" i="1"/>
  <c r="H15" i="1"/>
  <c r="H19" i="1"/>
  <c r="H23" i="1"/>
  <c r="H27" i="1"/>
  <c r="H31" i="1"/>
  <c r="E7" i="1"/>
  <c r="B6" i="8"/>
  <c r="E8" i="1"/>
  <c r="B7" i="8"/>
  <c r="E9" i="1"/>
  <c r="C7" i="5" s="1"/>
  <c r="B8" i="8"/>
  <c r="E10" i="1"/>
  <c r="B9" i="8"/>
  <c r="E11" i="1"/>
  <c r="E12" i="1"/>
  <c r="B11" i="8" s="1"/>
  <c r="E13" i="1"/>
  <c r="B12" i="8"/>
  <c r="E14" i="1"/>
  <c r="E15" i="1"/>
  <c r="B14" i="8"/>
  <c r="E16" i="1"/>
  <c r="C14" i="5" s="1"/>
  <c r="B15" i="8"/>
  <c r="E17" i="1"/>
  <c r="E18" i="1"/>
  <c r="C16" i="5" s="1"/>
  <c r="B17" i="8"/>
  <c r="E19" i="1"/>
  <c r="E20" i="1"/>
  <c r="E21" i="1"/>
  <c r="E22" i="1"/>
  <c r="B21" i="8" s="1"/>
  <c r="E23" i="1"/>
  <c r="B22" i="8" s="1"/>
  <c r="E24" i="1"/>
  <c r="B23" i="8" s="1"/>
  <c r="E25" i="1"/>
  <c r="B24" i="8" s="1"/>
  <c r="E26" i="1"/>
  <c r="B25" i="8" s="1"/>
  <c r="E27" i="1"/>
  <c r="C25" i="5" s="1"/>
  <c r="E28" i="1"/>
  <c r="B27" i="8"/>
  <c r="E29" i="1"/>
  <c r="B28" i="8"/>
  <c r="E30" i="1"/>
  <c r="E31" i="1"/>
  <c r="B30" i="8" s="1"/>
  <c r="G7" i="1"/>
  <c r="G8" i="1"/>
  <c r="G9" i="1"/>
  <c r="G10" i="1"/>
  <c r="G11" i="1"/>
  <c r="G12" i="1"/>
  <c r="G13" i="1"/>
  <c r="G14" i="1"/>
  <c r="G15" i="1"/>
  <c r="G16" i="1"/>
  <c r="G17" i="1"/>
  <c r="G18" i="1"/>
  <c r="G19" i="1"/>
  <c r="G20" i="1"/>
  <c r="G21" i="1"/>
  <c r="G22" i="1"/>
  <c r="G23" i="1"/>
  <c r="G24" i="1"/>
  <c r="G25" i="1"/>
  <c r="G26" i="1"/>
  <c r="G27" i="1"/>
  <c r="G28" i="1"/>
  <c r="G29" i="1"/>
  <c r="G30" i="1"/>
  <c r="G31" i="1"/>
  <c r="F7" i="1"/>
  <c r="F8" i="1"/>
  <c r="F9" i="1"/>
  <c r="F10" i="1"/>
  <c r="F11" i="1"/>
  <c r="F12" i="1"/>
  <c r="F13" i="1"/>
  <c r="F14" i="1"/>
  <c r="F15" i="1"/>
  <c r="F16" i="1"/>
  <c r="F17" i="1"/>
  <c r="F18" i="1"/>
  <c r="F19" i="1"/>
  <c r="F20" i="1"/>
  <c r="F21" i="1"/>
  <c r="F22" i="1"/>
  <c r="F23" i="1"/>
  <c r="F24" i="1"/>
  <c r="F25" i="1"/>
  <c r="F26" i="1"/>
  <c r="F27" i="1"/>
  <c r="F28" i="1"/>
  <c r="F29" i="1"/>
  <c r="F30" i="1"/>
  <c r="F31" i="1"/>
  <c r="F6" i="1"/>
  <c r="C13" i="5"/>
  <c r="L13" i="7"/>
  <c r="C23" i="5"/>
  <c r="C15" i="5"/>
  <c r="B16" i="8"/>
  <c r="B26" i="8"/>
  <c r="C28" i="5"/>
  <c r="B29" i="8"/>
  <c r="C24" i="5"/>
  <c r="C20" i="5"/>
  <c r="C9" i="5"/>
  <c r="B10" i="8"/>
  <c r="F6" i="5"/>
  <c r="C6" i="5"/>
  <c r="C22" i="5"/>
  <c r="C10" i="5"/>
  <c r="C8" i="5"/>
  <c r="C5" i="5"/>
  <c r="C26" i="5"/>
  <c r="C11" i="5"/>
  <c r="C27" i="5"/>
  <c r="H4" i="7"/>
  <c r="K6" i="7"/>
  <c r="L6" i="7"/>
  <c r="L10" i="7"/>
  <c r="G4" i="5"/>
  <c r="F4" i="5"/>
  <c r="N17" i="7" l="1"/>
  <c r="L17" i="7"/>
  <c r="M17" i="7"/>
  <c r="K17" i="7"/>
  <c r="J14" i="1"/>
  <c r="I12" i="7"/>
  <c r="J12" i="7" s="1"/>
  <c r="N21" i="7"/>
  <c r="K21" i="7"/>
  <c r="M21" i="7"/>
  <c r="L21" i="7"/>
  <c r="N25" i="7"/>
  <c r="L25" i="7"/>
  <c r="K25" i="7"/>
  <c r="F25" i="5"/>
  <c r="G25" i="5"/>
  <c r="C18" i="5"/>
  <c r="B19" i="8"/>
  <c r="M24" i="7"/>
  <c r="K24" i="7"/>
  <c r="N24" i="7"/>
  <c r="M25" i="7"/>
  <c r="N10" i="7"/>
  <c r="M10" i="7"/>
  <c r="J7" i="7"/>
  <c r="B5" i="8"/>
  <c r="C4" i="5"/>
  <c r="N29" i="7"/>
  <c r="K29" i="7"/>
  <c r="M29" i="7"/>
  <c r="M28" i="7"/>
  <c r="L28" i="7"/>
  <c r="N28" i="7"/>
  <c r="K10" i="7"/>
  <c r="C21" i="5"/>
  <c r="K13" i="7"/>
  <c r="M13" i="7"/>
  <c r="J22" i="1"/>
  <c r="I20" i="7"/>
  <c r="J20" i="7" s="1"/>
  <c r="J23" i="7"/>
  <c r="L8" i="7"/>
  <c r="M8" i="7"/>
  <c r="K8" i="7"/>
  <c r="L15" i="7"/>
  <c r="M15" i="7"/>
  <c r="K15" i="7"/>
  <c r="J26" i="7"/>
  <c r="N4" i="7"/>
  <c r="M4" i="7"/>
  <c r="K4" i="7"/>
  <c r="B18" i="8"/>
  <c r="C17" i="5"/>
  <c r="B13" i="8"/>
  <c r="C12" i="5"/>
  <c r="L24" i="7"/>
  <c r="N15" i="7"/>
  <c r="H26" i="7"/>
  <c r="D28" i="1"/>
  <c r="H22" i="7"/>
  <c r="D24" i="1"/>
  <c r="H18" i="7"/>
  <c r="D20" i="1"/>
  <c r="H14" i="7"/>
  <c r="D16" i="1"/>
  <c r="D7" i="1"/>
  <c r="H5" i="7"/>
  <c r="J14" i="7"/>
  <c r="B20" i="8"/>
  <c r="C19" i="5"/>
  <c r="D15" i="1"/>
  <c r="L16" i="7"/>
  <c r="J22" i="7"/>
  <c r="J19" i="7"/>
  <c r="J27" i="7"/>
  <c r="N6" i="7"/>
  <c r="C29" i="5"/>
  <c r="N16" i="7"/>
  <c r="J9" i="7"/>
  <c r="J30" i="7"/>
  <c r="J5" i="7"/>
  <c r="J18" i="7"/>
  <c r="G19" i="5"/>
  <c r="F19" i="5"/>
  <c r="J11" i="7"/>
  <c r="K5" i="7" l="1"/>
  <c r="L5" i="7"/>
  <c r="M5" i="7"/>
  <c r="N5" i="7"/>
  <c r="L23" i="7"/>
  <c r="M23" i="7"/>
  <c r="N23" i="7"/>
  <c r="K23" i="7"/>
  <c r="K14" i="7"/>
  <c r="L14" i="7"/>
  <c r="N14" i="7"/>
  <c r="M14" i="7"/>
  <c r="K26" i="7"/>
  <c r="M26" i="7"/>
  <c r="L26" i="7"/>
  <c r="N26" i="7"/>
  <c r="M20" i="7"/>
  <c r="L20" i="7"/>
  <c r="K20" i="7"/>
  <c r="N20" i="7"/>
  <c r="M12" i="7"/>
  <c r="L12" i="7"/>
  <c r="N12" i="7"/>
  <c r="K12" i="7"/>
  <c r="K18" i="7"/>
  <c r="N18" i="7"/>
  <c r="M18" i="7"/>
  <c r="L18" i="7"/>
  <c r="L19" i="7"/>
  <c r="N19" i="7"/>
  <c r="K19" i="7"/>
  <c r="M19" i="7"/>
  <c r="K7" i="7"/>
  <c r="N7" i="7"/>
  <c r="M7" i="7"/>
  <c r="L7" i="7"/>
  <c r="K11" i="7"/>
  <c r="M11" i="7"/>
  <c r="N11" i="7"/>
  <c r="L11" i="7"/>
  <c r="K22" i="7"/>
  <c r="N22" i="7"/>
  <c r="M22" i="7"/>
  <c r="L22" i="7"/>
  <c r="K30" i="7"/>
  <c r="N30" i="7"/>
  <c r="L30" i="7"/>
  <c r="M30" i="7"/>
  <c r="M9" i="7"/>
  <c r="L9" i="7"/>
  <c r="N9" i="7"/>
  <c r="K9" i="7"/>
  <c r="L27" i="7"/>
  <c r="K27" i="7"/>
  <c r="N27" i="7"/>
  <c r="M27" i="7"/>
</calcChain>
</file>

<file path=xl/sharedStrings.xml><?xml version="1.0" encoding="utf-8"?>
<sst xmlns="http://schemas.openxmlformats.org/spreadsheetml/2006/main" count="208" uniqueCount="182">
  <si>
    <t>Hazard</t>
  </si>
  <si>
    <t>Risk Level</t>
  </si>
  <si>
    <t>ROI Actual</t>
  </si>
  <si>
    <t>Next Follow Up Check</t>
  </si>
  <si>
    <t>ID Date</t>
  </si>
  <si>
    <t>Updated Risk Level</t>
  </si>
  <si>
    <t>Implementation Date</t>
  </si>
  <si>
    <t>Likelihood</t>
  </si>
  <si>
    <t>Severity</t>
  </si>
  <si>
    <t>Risk Assessment</t>
  </si>
  <si>
    <t>Frequent</t>
  </si>
  <si>
    <t>Probable</t>
  </si>
  <si>
    <t>Occasional</t>
  </si>
  <si>
    <t>Critical</t>
  </si>
  <si>
    <t>Marginal</t>
  </si>
  <si>
    <t>Likelihood (1-5)</t>
  </si>
  <si>
    <t xml:space="preserve">Catastrophic </t>
  </si>
  <si>
    <t xml:space="preserve">Remote </t>
  </si>
  <si>
    <t xml:space="preserve">Improbable </t>
  </si>
  <si>
    <t>Return on Investment</t>
  </si>
  <si>
    <t>Estimated Cost of Control</t>
  </si>
  <si>
    <t>Potential Cost per Occurrence</t>
  </si>
  <si>
    <t xml:space="preserve">Risk Control </t>
  </si>
  <si>
    <t>Actual Cost of Control</t>
  </si>
  <si>
    <t>ROI -Actual</t>
  </si>
  <si>
    <t>Report #</t>
  </si>
  <si>
    <t>Risk Management Assurance</t>
  </si>
  <si>
    <t xml:space="preserve">Hazard </t>
  </si>
  <si>
    <t>Goal Date     (Follow Up Date)</t>
  </si>
  <si>
    <t>ROI Estimated</t>
  </si>
  <si>
    <t>ALEA Safety Management System Worksheet</t>
  </si>
  <si>
    <t>Control Design</t>
  </si>
  <si>
    <t>Severity      (1-4)</t>
  </si>
  <si>
    <r>
      <rPr>
        <b/>
        <sz val="16"/>
        <color theme="1"/>
        <rFont val="Calibri"/>
        <family val="2"/>
        <scheme val="minor"/>
      </rPr>
      <t>*</t>
    </r>
    <r>
      <rPr>
        <sz val="11"/>
        <color theme="1"/>
        <rFont val="Calibri"/>
        <family val="2"/>
        <scheme val="minor"/>
      </rPr>
      <t xml:space="preserve"> Updated Risk Level to be calculated during Risk Management Assurance phase [see RM Assurance tab]</t>
    </r>
  </si>
  <si>
    <t>New Risk Level [calculate on Risk Assessment tab]</t>
  </si>
  <si>
    <t>Original Risk Level</t>
  </si>
  <si>
    <t>A</t>
  </si>
  <si>
    <t>C</t>
  </si>
  <si>
    <r>
      <t xml:space="preserve">Recommended Action </t>
    </r>
    <r>
      <rPr>
        <b/>
        <sz val="16"/>
        <color theme="1"/>
        <rFont val="Calibri"/>
        <family val="2"/>
        <scheme val="minor"/>
      </rPr>
      <t>B</t>
    </r>
    <r>
      <rPr>
        <b/>
        <sz val="10"/>
        <color theme="1"/>
        <rFont val="Calibri"/>
        <family val="2"/>
        <scheme val="minor"/>
      </rPr>
      <t xml:space="preserve">            [KEY below]</t>
    </r>
  </si>
  <si>
    <r>
      <t xml:space="preserve">Recommended Action </t>
    </r>
    <r>
      <rPr>
        <b/>
        <sz val="16"/>
        <color theme="1"/>
        <rFont val="Calibri"/>
        <family val="2"/>
        <scheme val="minor"/>
      </rPr>
      <t>A</t>
    </r>
    <r>
      <rPr>
        <b/>
        <sz val="10"/>
        <color theme="1"/>
        <rFont val="Calibri"/>
        <family val="2"/>
        <scheme val="minor"/>
      </rPr>
      <t xml:space="preserve">            [KEY below]</t>
    </r>
  </si>
  <si>
    <r>
      <t xml:space="preserve">Recommended Action </t>
    </r>
    <r>
      <rPr>
        <b/>
        <sz val="16"/>
        <color theme="1"/>
        <rFont val="Calibri"/>
        <family val="2"/>
        <scheme val="minor"/>
      </rPr>
      <t>C</t>
    </r>
    <r>
      <rPr>
        <b/>
        <sz val="10"/>
        <color theme="1"/>
        <rFont val="Calibri"/>
        <family val="2"/>
        <scheme val="minor"/>
      </rPr>
      <t xml:space="preserve">            [KEY below]</t>
    </r>
  </si>
  <si>
    <r>
      <t xml:space="preserve">Recommended Action </t>
    </r>
    <r>
      <rPr>
        <b/>
        <sz val="16"/>
        <color theme="1"/>
        <rFont val="Calibri"/>
        <family val="2"/>
        <scheme val="minor"/>
      </rPr>
      <t>D</t>
    </r>
    <r>
      <rPr>
        <b/>
        <sz val="10"/>
        <color theme="1"/>
        <rFont val="Calibri"/>
        <family val="2"/>
        <scheme val="minor"/>
      </rPr>
      <t xml:space="preserve">            [KEY below]</t>
    </r>
  </si>
  <si>
    <t>Recommended Actions</t>
  </si>
  <si>
    <t>B</t>
  </si>
  <si>
    <t>D</t>
  </si>
  <si>
    <t>Risk Level Change      Good = 1               Poor (or same) = 2</t>
  </si>
  <si>
    <t>Instructions:</t>
  </si>
  <si>
    <t>Original Risk Assessment</t>
  </si>
  <si>
    <t>Updated Risk Assessment*</t>
  </si>
  <si>
    <r>
      <t>Click on the red '</t>
    </r>
    <r>
      <rPr>
        <b/>
        <sz val="14"/>
        <color rgb="FFFF0000"/>
        <rFont val="Calibri"/>
        <family val="2"/>
        <scheme val="minor"/>
      </rPr>
      <t>Risk Assessment</t>
    </r>
    <r>
      <rPr>
        <sz val="14"/>
        <color theme="1"/>
        <rFont val="Calibri"/>
        <family val="2"/>
        <scheme val="minor"/>
      </rPr>
      <t>' tab below</t>
    </r>
  </si>
  <si>
    <t xml:space="preserve">Make sure that the Original Risk Level in column D is filled in. Use this Risk Level rating to help determine which hazards you should address immediately and with the most resources. </t>
  </si>
  <si>
    <r>
      <t xml:space="preserve">Go to the </t>
    </r>
    <r>
      <rPr>
        <b/>
        <u/>
        <sz val="14"/>
        <color theme="1"/>
        <rFont val="Calibri"/>
        <family val="2"/>
        <scheme val="minor"/>
      </rPr>
      <t>Control Design</t>
    </r>
    <r>
      <rPr>
        <u/>
        <sz val="14"/>
        <color theme="1"/>
        <rFont val="Calibri"/>
        <family val="2"/>
        <scheme val="minor"/>
      </rPr>
      <t xml:space="preserve"> </t>
    </r>
    <r>
      <rPr>
        <sz val="14"/>
        <color theme="1"/>
        <rFont val="Calibri"/>
        <family val="2"/>
        <scheme val="minor"/>
      </rPr>
      <t>tab below</t>
    </r>
  </si>
  <si>
    <r>
      <t xml:space="preserve">Return to the </t>
    </r>
    <r>
      <rPr>
        <b/>
        <sz val="14"/>
        <color theme="3"/>
        <rFont val="Calibri"/>
        <family val="2"/>
        <scheme val="minor"/>
      </rPr>
      <t>Summary</t>
    </r>
    <r>
      <rPr>
        <sz val="14"/>
        <color theme="1"/>
        <rFont val="Calibri"/>
        <family val="2"/>
        <scheme val="minor"/>
      </rPr>
      <t xml:space="preserve"> tab</t>
    </r>
  </si>
  <si>
    <t xml:space="preserve">Check to make sure the Control Design columns (yellow, E-G) have been automatically filled in. </t>
  </si>
  <si>
    <r>
      <t xml:space="preserve">Go to the </t>
    </r>
    <r>
      <rPr>
        <b/>
        <sz val="14"/>
        <color rgb="FF00B050"/>
        <rFont val="Calibri"/>
        <family val="2"/>
        <scheme val="minor"/>
      </rPr>
      <t xml:space="preserve">Return On Investment (ROI) </t>
    </r>
    <r>
      <rPr>
        <sz val="14"/>
        <color theme="1"/>
        <rFont val="Calibri"/>
        <family val="2"/>
        <scheme val="minor"/>
      </rPr>
      <t>tab below</t>
    </r>
  </si>
  <si>
    <r>
      <rPr>
        <sz val="20"/>
        <color rgb="FFFF0000"/>
        <rFont val="Calibri"/>
        <family val="2"/>
        <scheme val="minor"/>
      </rPr>
      <t>Note:</t>
    </r>
    <r>
      <rPr>
        <sz val="20"/>
        <color theme="1"/>
        <rFont val="Calibri"/>
        <family val="2"/>
        <scheme val="minor"/>
      </rPr>
      <t xml:space="preserve"> Scroll down for instructions….</t>
    </r>
  </si>
  <si>
    <t>Columns A and C should already be filled in</t>
  </si>
  <si>
    <t>Column D: Fill in the estimated cost of the Risk Control (cost of materials, training, payroll, overtime, travel, etc.)</t>
  </si>
  <si>
    <t xml:space="preserve">Column B: Fill in the estimated cost to the organization if the hazard should cause any damage or injury. This could also include cost associated with loss of revenue, increased wear on components, etc. For the costs associated with injury or death, contact your organization's human resource department and ask for their estimates. </t>
  </si>
  <si>
    <t>Note the estimated ROI in column E.</t>
  </si>
  <si>
    <r>
      <t xml:space="preserve">Return to the </t>
    </r>
    <r>
      <rPr>
        <b/>
        <sz val="14"/>
        <color theme="3"/>
        <rFont val="Calibri"/>
        <family val="2"/>
        <scheme val="minor"/>
      </rPr>
      <t xml:space="preserve">Summary </t>
    </r>
    <r>
      <rPr>
        <sz val="14"/>
        <color theme="1"/>
        <rFont val="Calibri"/>
        <family val="2"/>
        <scheme val="minor"/>
      </rPr>
      <t>tab below</t>
    </r>
  </si>
  <si>
    <t xml:space="preserve">You are now done with this form until it is time to follow up on the dates listed in Column G (Next Follow Up Check). </t>
  </si>
  <si>
    <r>
      <t xml:space="preserve">When the date in column G arrives, go to the </t>
    </r>
    <r>
      <rPr>
        <b/>
        <sz val="14"/>
        <color rgb="FFFF9900"/>
        <rFont val="Calibri"/>
        <family val="2"/>
        <scheme val="minor"/>
      </rPr>
      <t xml:space="preserve">Risk Management Assurance (RM Assurance) </t>
    </r>
    <r>
      <rPr>
        <sz val="14"/>
        <color theme="1"/>
        <rFont val="Calibri"/>
        <family val="2"/>
        <scheme val="minor"/>
      </rPr>
      <t xml:space="preserve">tab below. </t>
    </r>
  </si>
  <si>
    <t>Columns A-E and H should already have been automatically filled in</t>
  </si>
  <si>
    <t xml:space="preserve">In columns F and G enter the current Likelihood and Severity numbers for the hazard. </t>
  </si>
  <si>
    <r>
      <t xml:space="preserve">Return to the </t>
    </r>
    <r>
      <rPr>
        <b/>
        <sz val="14"/>
        <color rgb="FFFF9900"/>
        <rFont val="Calibri"/>
        <family val="2"/>
        <scheme val="minor"/>
      </rPr>
      <t xml:space="preserve">RM Assurance </t>
    </r>
    <r>
      <rPr>
        <sz val="14"/>
        <color theme="1"/>
        <rFont val="Calibri"/>
        <family val="2"/>
        <scheme val="minor"/>
      </rPr>
      <t xml:space="preserve">tab </t>
    </r>
  </si>
  <si>
    <r>
      <t>After entering the Likelihood and Severity the Risk Level should automatically fill in with a number and color code. Return to the '</t>
    </r>
    <r>
      <rPr>
        <b/>
        <sz val="14"/>
        <color theme="4"/>
        <rFont val="Calibri"/>
        <family val="2"/>
        <scheme val="minor"/>
      </rPr>
      <t>Summary</t>
    </r>
    <r>
      <rPr>
        <sz val="14"/>
        <color theme="1"/>
        <rFont val="Calibri"/>
        <family val="2"/>
        <scheme val="minor"/>
      </rPr>
      <t xml:space="preserve">' tab. </t>
    </r>
  </si>
  <si>
    <r>
      <t xml:space="preserve">Go to the </t>
    </r>
    <r>
      <rPr>
        <b/>
        <sz val="14"/>
        <color rgb="FFFF0000"/>
        <rFont val="Calibri"/>
        <family val="2"/>
        <scheme val="minor"/>
      </rPr>
      <t>Risk Assessment</t>
    </r>
    <r>
      <rPr>
        <sz val="14"/>
        <color theme="1"/>
        <rFont val="Calibri"/>
        <family val="2"/>
        <scheme val="minor"/>
      </rPr>
      <t xml:space="preserve"> tab below (Instruction item #27)</t>
    </r>
  </si>
  <si>
    <t xml:space="preserve">Columns I and J should now be filled in as well. </t>
  </si>
  <si>
    <t xml:space="preserve">You will see one of four Recommended Actions (A-D) listed in the columns to the far right. Use the key to guide you on what follow up action you should take  </t>
  </si>
  <si>
    <r>
      <t xml:space="preserve">Finally, go to the </t>
    </r>
    <r>
      <rPr>
        <b/>
        <sz val="14"/>
        <color rgb="FF00B050"/>
        <rFont val="Calibri"/>
        <family val="2"/>
        <scheme val="minor"/>
      </rPr>
      <t xml:space="preserve">ROI (Return on Investment) </t>
    </r>
    <r>
      <rPr>
        <sz val="14"/>
        <color theme="1"/>
        <rFont val="Calibri"/>
        <family val="2"/>
        <scheme val="minor"/>
      </rPr>
      <t>tab</t>
    </r>
  </si>
  <si>
    <t xml:space="preserve">Enter the actual cost of the Risk Control in column F to get the actual Return on Investment figures. This will populate in the summary page. </t>
  </si>
  <si>
    <t>Negligible</t>
  </si>
  <si>
    <t>Prior Experience</t>
  </si>
  <si>
    <t>Resources</t>
  </si>
  <si>
    <t>The required personnel resources are available, including overtime budget if applicable</t>
  </si>
  <si>
    <t>Outside contractor or training has been contacted and budgeted for</t>
  </si>
  <si>
    <t>Planning</t>
  </si>
  <si>
    <t>Control measure has a direct effect on risk associated with original Hazard</t>
  </si>
  <si>
    <t>A reasonable means of tracking the performance of the control has been established (RM Assurance SPI)</t>
  </si>
  <si>
    <t>For Each Category Enter 1-5 (5 being the highest)</t>
  </si>
  <si>
    <t>ROI - Estimated (basic)</t>
  </si>
  <si>
    <t>Optional</t>
  </si>
  <si>
    <t>Probability of Success</t>
  </si>
  <si>
    <t>ROI% Using PoS</t>
  </si>
  <si>
    <t>Columns A and B should already be filled in</t>
  </si>
  <si>
    <r>
      <t xml:space="preserve">Return to the </t>
    </r>
    <r>
      <rPr>
        <sz val="14"/>
        <color theme="3"/>
        <rFont val="Calibri"/>
        <family val="2"/>
        <scheme val="minor"/>
      </rPr>
      <t>Summary</t>
    </r>
    <r>
      <rPr>
        <sz val="14"/>
        <color theme="1"/>
        <rFont val="Calibri"/>
        <family val="2"/>
        <scheme val="minor"/>
      </rPr>
      <t xml:space="preserve"> tab below</t>
    </r>
  </si>
  <si>
    <t>Limited Personnel</t>
  </si>
  <si>
    <t>Pilot Prepare</t>
  </si>
  <si>
    <t>IIMC</t>
  </si>
  <si>
    <t>Bird Strike</t>
  </si>
  <si>
    <t>Old Helmets</t>
  </si>
  <si>
    <t>No aircraft floats</t>
  </si>
  <si>
    <t>O2 system inop</t>
  </si>
  <si>
    <t>Landing prox to hangar</t>
  </si>
  <si>
    <t>Xwind landing limits</t>
  </si>
  <si>
    <t>Xwind training insufficient</t>
  </si>
  <si>
    <t>2013-1</t>
  </si>
  <si>
    <t>2013-2</t>
  </si>
  <si>
    <t>2013-3</t>
  </si>
  <si>
    <t>2013-4</t>
  </si>
  <si>
    <t>2013-5</t>
  </si>
  <si>
    <t>2013-6</t>
  </si>
  <si>
    <t>2013-7</t>
  </si>
  <si>
    <t>2013-8</t>
  </si>
  <si>
    <t>2013-0</t>
  </si>
  <si>
    <t>Returning to base due to low wx</t>
  </si>
  <si>
    <t>flights around landfill</t>
  </si>
  <si>
    <t>n/a</t>
  </si>
  <si>
    <t xml:space="preserve"> flights beyond glide dist</t>
  </si>
  <si>
    <t>Landing within 20' of hangar</t>
  </si>
  <si>
    <t>SOP limits &gt; personal limits</t>
  </si>
  <si>
    <t>personal limits &gt;7kts below POH</t>
  </si>
  <si>
    <t>number of personnel avail per shift</t>
  </si>
  <si>
    <t>ready for duty when early call dispatched</t>
  </si>
  <si>
    <t>time between arrive and ready for flight</t>
  </si>
  <si>
    <t>number of full time people assn to unit</t>
  </si>
  <si>
    <t>find p/t volunteer pilots (2)</t>
  </si>
  <si>
    <t>checklist rewrite</t>
  </si>
  <si>
    <t>number of RTB due to wx</t>
  </si>
  <si>
    <t>Number of times fly w/in 1 mile of landfill</t>
  </si>
  <si>
    <t>New helmets purchased</t>
  </si>
  <si>
    <t># of flights &gt; 1/2 mile of beach</t>
  </si>
  <si>
    <t>repair of system</t>
  </si>
  <si>
    <t># of times landing &lt;20' of hanger/month</t>
  </si>
  <si>
    <t>Evaluate and doc limits in routine training</t>
  </si>
  <si>
    <t>Raise persl limits to match a/c capability</t>
  </si>
  <si>
    <t>10/6mos</t>
  </si>
  <si>
    <t>5/6mos</t>
  </si>
  <si>
    <t>New wx planning software</t>
  </si>
  <si>
    <t>5/week</t>
  </si>
  <si>
    <t>2/week</t>
  </si>
  <si>
    <t>New routing</t>
  </si>
  <si>
    <t>0/yr</t>
  </si>
  <si>
    <t>3/yr</t>
  </si>
  <si>
    <t>Helmet replacement plan</t>
  </si>
  <si>
    <t>Limit mission profile</t>
  </si>
  <si>
    <t>0/mos</t>
  </si>
  <si>
    <t>1/6 mos</t>
  </si>
  <si>
    <t>Repair O2 system</t>
  </si>
  <si>
    <t>25/month</t>
  </si>
  <si>
    <t>0/month</t>
  </si>
  <si>
    <t>new markers, training</t>
  </si>
  <si>
    <t>4/yr</t>
  </si>
  <si>
    <t>Training, policy, Document</t>
  </si>
  <si>
    <t>unit av 8kts dif</t>
  </si>
  <si>
    <t>unit av 4kts dif</t>
  </si>
  <si>
    <t xml:space="preserve">Training </t>
  </si>
  <si>
    <t>Enter the description of the hazard in column A. Also enter a report number in column B. This report number should be the same as the one on your Hazard ID, Occurrence or Survey forms.  In column C enter the date the hazard was reported</t>
  </si>
  <si>
    <r>
      <t xml:space="preserve">For each hazard enter the Likelihood of the hazard causing an incident and the Severity of the potential damage that the hazard could cause. This can sometimes be difficult to determine. It may help to set limits for your program, such as: Frequent - every flight, Probable - once a week, etc. Also you can use your unit's history to frame the likelihood prediction. If your unit has never had a bird strike, that hazard would qualify as 'remote', if your unit has them a few times a year then that would qualify as 'probable'. For Severity it is often easy to say everything </t>
    </r>
    <r>
      <rPr>
        <i/>
        <sz val="14"/>
        <color theme="1"/>
        <rFont val="Calibri"/>
        <family val="2"/>
        <scheme val="minor"/>
      </rPr>
      <t>could</t>
    </r>
    <r>
      <rPr>
        <sz val="14"/>
        <color theme="1"/>
        <rFont val="Calibri"/>
        <family val="2"/>
        <scheme val="minor"/>
      </rPr>
      <t xml:space="preserve"> be catastrophic, but look at past data for your unit, or others, to keep the prediction reasonable. The military uses monetary amounts to determine the severity levels (1=fatal, 2 = so many $million, etc.)</t>
    </r>
  </si>
  <si>
    <t>Targeted Risk Factor</t>
  </si>
  <si>
    <t>Current Measure</t>
  </si>
  <si>
    <t>Goal</t>
  </si>
  <si>
    <t xml:space="preserve">Means of measuring risk </t>
  </si>
  <si>
    <t>Risk Control                              (means of meeting the goal)</t>
  </si>
  <si>
    <t xml:space="preserve">Column C: Now consider how you are going to measure the reduction in likelihood or severity in the targeted risk factor. This is a key component to an SMS that is missing in traditional safety programs. Take some time and think about it. If our targeted risk factor is training, calculate how often training is done now and set a goal for the future. If the targeted risk factor is bird strikes, you can simply look at the total number of strikes, or the number of actual strikes and near strikes, or you may want to count how many crew members fly with protective gear (helmet, eye protection, etc.) as this would be an indication of the possible severity of a strike. </t>
  </si>
  <si>
    <t>Column D: Enter the current number associated with Column C [i.e. 4 per year; 25% of all flights; $4000 per month]</t>
  </si>
  <si>
    <t xml:space="preserve">Column E: Enter the goal. </t>
  </si>
  <si>
    <r>
      <t>Column F: Think of a</t>
    </r>
    <r>
      <rPr>
        <b/>
        <u/>
        <sz val="14"/>
        <color theme="1"/>
        <rFont val="Calibri"/>
        <family val="2"/>
        <scheme val="minor"/>
      </rPr>
      <t xml:space="preserve"> Risk Control</t>
    </r>
    <r>
      <rPr>
        <sz val="14"/>
        <color theme="1"/>
        <rFont val="Calibri"/>
        <family val="2"/>
        <scheme val="minor"/>
      </rPr>
      <t xml:space="preserve">. This is the actual safety program product that the people in your unit will interact with. </t>
    </r>
    <r>
      <rPr>
        <u/>
        <sz val="14"/>
        <color theme="1"/>
        <rFont val="Calibri"/>
        <family val="2"/>
        <scheme val="minor"/>
      </rPr>
      <t xml:space="preserve">Every hazard should be addressed with both a training and a policy or procedure element. </t>
    </r>
    <r>
      <rPr>
        <sz val="14"/>
        <color theme="1"/>
        <rFont val="Calibri"/>
        <family val="2"/>
        <scheme val="minor"/>
      </rPr>
      <t xml:space="preserve">These may be things you come up with working with the Training Officer or within the Safety Committee. Use the ALEA Risk Management forms available on the website if needed. </t>
    </r>
  </si>
  <si>
    <t xml:space="preserve">Enter the date you plan on implementing your Risk Control and the follow up date when you will look at the new numbers and see if the control is working. </t>
  </si>
  <si>
    <t>Risk Control          (means of meeting the goal)</t>
  </si>
  <si>
    <t>Original number</t>
  </si>
  <si>
    <t>New   number</t>
  </si>
  <si>
    <r>
      <t xml:space="preserve">Risk Control Performance </t>
    </r>
    <r>
      <rPr>
        <b/>
        <sz val="12"/>
        <color rgb="FF00B050"/>
        <rFont val="Calibri"/>
        <family val="2"/>
        <scheme val="minor"/>
      </rPr>
      <t xml:space="preserve">Good = 1  </t>
    </r>
    <r>
      <rPr>
        <b/>
        <sz val="12"/>
        <color rgb="FFFF0000"/>
        <rFont val="Calibri"/>
        <family val="2"/>
        <scheme val="minor"/>
      </rPr>
      <t>Poor = 2</t>
    </r>
  </si>
  <si>
    <t>If the goal has been met, exceeded, or in some cases the number is approaching the goal (the control is working) enter a '1' in column G. If not, enter a '2'.</t>
  </si>
  <si>
    <t>Continue with control. If risk level and the number associated with your risk control stabilize, consider if the control is still needed</t>
  </si>
  <si>
    <t xml:space="preserve">Implementation is poor. Consider a new plan to implement the risk control in order to meet the goal, or change the risk control to one that is more likely to be carried out. </t>
  </si>
  <si>
    <t>Your Targeted Risk Factor (or means of measuring it) is not an accurate measure of the risk associated with the original hazard. Consider changes to one or both. [If the Targeted Risk Factor seems valid, start with a new means of measurement first]</t>
  </si>
  <si>
    <t xml:space="preserve">The control method is not effective. Consider a new one </t>
  </si>
  <si>
    <r>
      <t xml:space="preserve">Your Hazards should already be listed in column A. Column B: Analyze the hazard for direct and latent risk factors (use the ALEA Risk Management forms available on the website). All hazards are composed of a number of risk factors. Now we need to choose one and enter it in column B. When choosing a risk factor to target, consider your ability to effect real change in that risk. Some factors are easier than others to address. You should consider how you can lower the likelihood of that factor causing an incident or decreasing the possible severity of such an incident. If you want to target more than one factor (highly recommended) just enter the hazard again on a new line in the </t>
    </r>
    <r>
      <rPr>
        <b/>
        <sz val="14"/>
        <color theme="3" tint="0.39997558519241921"/>
        <rFont val="Calibri"/>
        <family val="2"/>
        <scheme val="minor"/>
      </rPr>
      <t>Summary</t>
    </r>
    <r>
      <rPr>
        <sz val="14"/>
        <color theme="1"/>
        <rFont val="Calibri"/>
        <family val="2"/>
        <scheme val="minor"/>
      </rPr>
      <t xml:space="preserve"> tab and use the additional entry to enter your additional factor.  </t>
    </r>
  </si>
  <si>
    <r>
      <t>Go to the</t>
    </r>
    <r>
      <rPr>
        <b/>
        <sz val="14"/>
        <color rgb="FF7030A0"/>
        <rFont val="Calibri"/>
        <family val="2"/>
        <scheme val="minor"/>
      </rPr>
      <t xml:space="preserve"> PoS (Probability of Success)</t>
    </r>
    <r>
      <rPr>
        <sz val="14"/>
        <color theme="1"/>
        <rFont val="Calibri"/>
        <family val="2"/>
        <scheme val="minor"/>
      </rPr>
      <t xml:space="preserve"> Tab below for a more accurate ROI based on projected success of the control implementation</t>
    </r>
  </si>
  <si>
    <t>Calculate the current number associated with you risk control and fill it in column F.</t>
  </si>
  <si>
    <t xml:space="preserve">Probability of Success will give you a more accurate estimate of the Return on Investment based on a reasonable expectation of the actual likelihood that the control will be successfully implemented and have the desired effect. It is reasonable to assume that our safety initiatives will not always be implemented perfectly according to plan. It is also reasonable to assume that even when they are developed and utilized as planned their effect on the targeted risk will not be 100% effective. By calculating Probability of Success we get a better idea of how well the control method in question will perform and what kind of financial return we should expect to get. Administrators will appreciate the more accurate calculation instead of the basic ROI numbers which are highly optimistic and do not take into account the reality of the process. You may offer them a ROI range going from the PoS estimate given here up to the 'perfect world' ROI estimate originally calculated. The higher the cost for the proposed safety control, the more you should consider adding PoS to your planning. </t>
  </si>
  <si>
    <t>Read the statements in columns D - N. For each one enter a number between 1 -5 depending on how much you think each statement applies to the control.     1 is lowest, 5 is highest</t>
  </si>
  <si>
    <t>Probability of Success will automatically show up in column C. It should also automatically populate columns F and G on the ROI tab</t>
  </si>
  <si>
    <t xml:space="preserve">At least one person has worked on a similar control in the past </t>
  </si>
  <si>
    <t>A similar control has previously been successfully implemented at the unit</t>
  </si>
  <si>
    <t>At least one person in the program has the required training to implement the control</t>
  </si>
  <si>
    <t>The estimated funding required for the program are available (initial and ongoing costs)</t>
  </si>
  <si>
    <t>Time required for control design, initial implementation, training and impact on day-to-day schedule has been allotted for</t>
  </si>
  <si>
    <t>The Control is being implemented using both training and policy/procedure elements.</t>
  </si>
  <si>
    <t>Personnel roles and responsibilities have been defined and assigned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</si>
</sst>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4" formatCode="_(&quot;$&quot;* #,##0.00_);_(&quot;$&quot;* \(#,##0.00\);_(&quot;$&quot;* &quot;-&quot;??_);_(@_)"/>
    <numFmt numFmtId="164" formatCode="&quot;$&quot;#,##0"/>
    <numFmt numFmtId="165" formatCode="&quot;$&quot;#,##0.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b/>
      <sz val="10"/>
      <color theme="1"/>
      <name val="Calibri"/>
      <family val="2"/>
      <scheme val="minor"/>
    </font>
    <font>
      <sz val="20"/>
      <color theme="1"/>
      <name val="Aharoni"/>
      <charset val="177"/>
    </font>
    <font>
      <sz val="10"/>
      <color theme="1"/>
      <name val="Calibri"/>
      <family val="2"/>
      <scheme val="minor"/>
    </font>
    <font>
      <b/>
      <sz val="18"/>
      <color theme="1"/>
      <name val="Calibri"/>
      <family val="2"/>
      <scheme val="minor"/>
    </font>
    <font>
      <b/>
      <sz val="14"/>
      <color rgb="FFFF0000"/>
      <name val="Calibri"/>
      <family val="2"/>
      <scheme val="minor"/>
    </font>
    <font>
      <b/>
      <u/>
      <sz val="14"/>
      <color theme="1"/>
      <name val="Calibri"/>
      <family val="2"/>
      <scheme val="minor"/>
    </font>
    <font>
      <u/>
      <sz val="14"/>
      <color theme="1"/>
      <name val="Calibri"/>
      <family val="2"/>
      <scheme val="minor"/>
    </font>
    <font>
      <i/>
      <sz val="14"/>
      <color theme="1"/>
      <name val="Calibri"/>
      <family val="2"/>
      <scheme val="minor"/>
    </font>
    <font>
      <b/>
      <sz val="14"/>
      <color theme="4"/>
      <name val="Calibri"/>
      <family val="2"/>
      <scheme val="minor"/>
    </font>
    <font>
      <b/>
      <sz val="14"/>
      <color theme="3"/>
      <name val="Calibri"/>
      <family val="2"/>
      <scheme val="minor"/>
    </font>
    <font>
      <sz val="16"/>
      <color theme="1"/>
      <name val="Calibri"/>
      <family val="2"/>
      <scheme val="minor"/>
    </font>
    <font>
      <b/>
      <sz val="14"/>
      <color rgb="FF00B050"/>
      <name val="Calibri"/>
      <family val="2"/>
      <scheme val="minor"/>
    </font>
    <font>
      <sz val="20"/>
      <color theme="1"/>
      <name val="Calibri"/>
      <family val="2"/>
      <scheme val="minor"/>
    </font>
    <font>
      <sz val="20"/>
      <color rgb="FFFF0000"/>
      <name val="Calibri"/>
      <family val="2"/>
      <scheme val="minor"/>
    </font>
    <font>
      <b/>
      <sz val="14"/>
      <color rgb="FFFF9900"/>
      <name val="Calibri"/>
      <family val="2"/>
      <scheme val="minor"/>
    </font>
    <font>
      <sz val="11"/>
      <color rgb="FFFF9900"/>
      <name val="Calibri"/>
      <family val="2"/>
      <scheme val="minor"/>
    </font>
    <font>
      <sz val="11"/>
      <name val="Calibri"/>
      <family val="2"/>
      <scheme val="minor"/>
    </font>
    <font>
      <sz val="11"/>
      <color theme="1" tint="0.34998626667073579"/>
      <name val="Calibri"/>
      <family val="2"/>
      <scheme val="minor"/>
    </font>
    <font>
      <sz val="18"/>
      <color theme="1"/>
      <name val="Calibri"/>
      <family val="2"/>
      <scheme val="minor"/>
    </font>
    <font>
      <sz val="18"/>
      <name val="Calibri"/>
      <family val="2"/>
      <scheme val="minor"/>
    </font>
    <font>
      <b/>
      <sz val="14"/>
      <color rgb="FF7030A0"/>
      <name val="Calibri"/>
      <family val="2"/>
      <scheme val="minor"/>
    </font>
    <font>
      <b/>
      <sz val="28"/>
      <color rgb="FFFF0000"/>
      <name val="Calibri"/>
      <family val="2"/>
      <scheme val="minor"/>
    </font>
    <font>
      <sz val="14"/>
      <color theme="3"/>
      <name val="Calibri"/>
      <family val="2"/>
      <scheme val="minor"/>
    </font>
    <font>
      <b/>
      <sz val="14"/>
      <color theme="3" tint="0.39997558519241921"/>
      <name val="Calibri"/>
      <family val="2"/>
      <scheme val="minor"/>
    </font>
    <font>
      <b/>
      <sz val="12"/>
      <color rgb="FFFF0000"/>
      <name val="Calibri"/>
      <family val="2"/>
      <scheme val="minor"/>
    </font>
    <font>
      <b/>
      <sz val="12"/>
      <color rgb="FF00B050"/>
      <name val="Calibri"/>
      <family val="2"/>
      <scheme val="minor"/>
    </font>
  </fonts>
  <fills count="25">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9"/>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66FF33"/>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3300"/>
        <bgColor indexed="64"/>
      </patternFill>
    </fill>
    <fill>
      <patternFill patternType="solid">
        <fgColor theme="4"/>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39997558519241921"/>
        <bgColor indexed="64"/>
      </patternFill>
    </fill>
  </fills>
  <borders count="44">
    <border>
      <left/>
      <right/>
      <top/>
      <bottom/>
      <diagonal/>
    </border>
    <border>
      <left style="thick">
        <color auto="1"/>
      </left>
      <right style="thick">
        <color auto="1"/>
      </right>
      <top style="thick">
        <color auto="1"/>
      </top>
      <bottom style="thick">
        <color auto="1"/>
      </bottom>
      <diagonal/>
    </border>
    <border>
      <left/>
      <right style="thick">
        <color auto="1"/>
      </right>
      <top/>
      <bottom/>
      <diagonal/>
    </border>
    <border>
      <left/>
      <right style="thick">
        <color auto="1"/>
      </right>
      <top/>
      <bottom style="thick">
        <color auto="1"/>
      </bottom>
      <diagonal/>
    </border>
    <border>
      <left/>
      <right/>
      <top/>
      <bottom style="thick">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n">
        <color indexed="64"/>
      </bottom>
      <diagonal/>
    </border>
    <border>
      <left style="thick">
        <color indexed="64"/>
      </left>
      <right/>
      <top/>
      <bottom style="thick">
        <color indexed="64"/>
      </bottom>
      <diagonal/>
    </border>
    <border>
      <left style="thick">
        <color auto="1"/>
      </left>
      <right style="thick">
        <color auto="1"/>
      </right>
      <top/>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auto="1"/>
      </left>
      <right style="thin">
        <color indexed="64"/>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style="thick">
        <color auto="1"/>
      </left>
      <right style="thin">
        <color indexed="64"/>
      </right>
      <top style="thick">
        <color auto="1"/>
      </top>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s>
  <cellStyleXfs count="2">
    <xf numFmtId="0" fontId="0" fillId="0" borderId="0"/>
    <xf numFmtId="44" fontId="1" fillId="0" borderId="0" applyFont="0" applyFill="0" applyBorder="0" applyAlignment="0" applyProtection="0"/>
  </cellStyleXfs>
  <cellXfs count="292">
    <xf numFmtId="0" fontId="0" fillId="0" borderId="0" xfId="0"/>
    <xf numFmtId="0" fontId="0" fillId="0" borderId="0" xfId="0" applyAlignment="1">
      <alignment horizontal="center"/>
    </xf>
    <xf numFmtId="0" fontId="2" fillId="0" borderId="0" xfId="0" applyFont="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6" borderId="1" xfId="0" applyFill="1" applyBorder="1" applyAlignment="1">
      <alignment horizontal="center"/>
    </xf>
    <xf numFmtId="0" fontId="0" fillId="7" borderId="0" xfId="0" applyFill="1" applyAlignment="1">
      <alignment horizontal="center"/>
    </xf>
    <xf numFmtId="0" fontId="0" fillId="8" borderId="0" xfId="0" applyFill="1" applyAlignment="1">
      <alignment horizontal="center"/>
    </xf>
    <xf numFmtId="0" fontId="5" fillId="8" borderId="1" xfId="0" applyFont="1" applyFill="1" applyBorder="1" applyAlignment="1">
      <alignment horizontal="center"/>
    </xf>
    <xf numFmtId="0" fontId="0" fillId="8" borderId="0" xfId="0" applyFill="1"/>
    <xf numFmtId="0" fontId="2" fillId="8" borderId="1" xfId="0" applyFont="1" applyFill="1" applyBorder="1" applyAlignment="1">
      <alignment horizontal="center"/>
    </xf>
    <xf numFmtId="0" fontId="0" fillId="7" borderId="0" xfId="0" applyFill="1"/>
    <xf numFmtId="0" fontId="2" fillId="7" borderId="1" xfId="0" applyFont="1" applyFill="1" applyBorder="1" applyAlignment="1">
      <alignment horizontal="center"/>
    </xf>
    <xf numFmtId="0" fontId="0" fillId="2" borderId="0" xfId="0" applyFill="1"/>
    <xf numFmtId="0" fontId="0" fillId="0" borderId="0" xfId="0" applyFill="1" applyAlignment="1">
      <alignment horizontal="center"/>
    </xf>
    <xf numFmtId="0" fontId="0" fillId="4" borderId="0" xfId="0" applyFill="1" applyAlignment="1">
      <alignment horizontal="center"/>
    </xf>
    <xf numFmtId="0" fontId="8" fillId="10" borderId="10" xfId="0" applyFont="1" applyFill="1" applyBorder="1"/>
    <xf numFmtId="0" fontId="7" fillId="11" borderId="0" xfId="0" applyFont="1" applyFill="1" applyAlignment="1">
      <alignment horizontal="center"/>
    </xf>
    <xf numFmtId="0" fontId="0" fillId="11" borderId="0" xfId="0" applyFill="1" applyAlignment="1">
      <alignment horizontal="center"/>
    </xf>
    <xf numFmtId="0" fontId="0" fillId="0" borderId="0" xfId="0" applyAlignment="1">
      <alignment horizontal="left"/>
    </xf>
    <xf numFmtId="44" fontId="0" fillId="11" borderId="0" xfId="1" applyFont="1" applyFill="1" applyAlignment="1">
      <alignment horizontal="center"/>
    </xf>
    <xf numFmtId="44" fontId="0" fillId="0" borderId="0" xfId="1" applyFont="1" applyFill="1" applyAlignment="1">
      <alignment horizontal="center"/>
    </xf>
    <xf numFmtId="44" fontId="0" fillId="0" borderId="0" xfId="1" applyFont="1" applyAlignment="1">
      <alignment horizontal="center"/>
    </xf>
    <xf numFmtId="44" fontId="0" fillId="0" borderId="0" xfId="0" applyNumberFormat="1" applyAlignment="1">
      <alignment horizontal="left"/>
    </xf>
    <xf numFmtId="0" fontId="7" fillId="11" borderId="0" xfId="0" applyFont="1" applyFill="1" applyAlignment="1">
      <alignment horizontal="left"/>
    </xf>
    <xf numFmtId="44" fontId="5" fillId="2" borderId="12" xfId="1" applyFont="1" applyFill="1" applyBorder="1" applyAlignment="1">
      <alignment horizontal="center"/>
    </xf>
    <xf numFmtId="0" fontId="7" fillId="2" borderId="0" xfId="0" applyFont="1" applyFill="1" applyAlignment="1">
      <alignment horizontal="left"/>
    </xf>
    <xf numFmtId="0" fontId="0" fillId="2" borderId="0" xfId="0" applyFill="1" applyAlignment="1">
      <alignment horizontal="center"/>
    </xf>
    <xf numFmtId="44" fontId="0" fillId="2" borderId="0" xfId="1" applyFont="1" applyFill="1" applyAlignment="1">
      <alignment horizontal="center"/>
    </xf>
    <xf numFmtId="49" fontId="5" fillId="14" borderId="12" xfId="1" applyNumberFormat="1" applyFont="1" applyFill="1" applyBorder="1" applyAlignment="1">
      <alignment horizontal="center" wrapText="1" shrinkToFit="1"/>
    </xf>
    <xf numFmtId="0" fontId="8" fillId="10" borderId="10" xfId="0" applyFont="1" applyFill="1" applyBorder="1" applyAlignment="1">
      <alignment horizontal="center"/>
    </xf>
    <xf numFmtId="14" fontId="0" fillId="0" borderId="0" xfId="0" applyNumberFormat="1" applyAlignment="1">
      <alignment horizontal="left"/>
    </xf>
    <xf numFmtId="49" fontId="5" fillId="15" borderId="12" xfId="1" applyNumberFormat="1" applyFont="1" applyFill="1" applyBorder="1" applyAlignment="1">
      <alignment horizontal="center" wrapText="1" shrinkToFit="1"/>
    </xf>
    <xf numFmtId="49" fontId="5" fillId="10" borderId="12" xfId="1" applyNumberFormat="1" applyFont="1" applyFill="1" applyBorder="1" applyAlignment="1">
      <alignment horizontal="center" wrapText="1"/>
    </xf>
    <xf numFmtId="0" fontId="0" fillId="4" borderId="0" xfId="0" applyFill="1"/>
    <xf numFmtId="0" fontId="10" fillId="8" borderId="0" xfId="0" applyFont="1" applyFill="1" applyAlignment="1">
      <alignment horizontal="left"/>
    </xf>
    <xf numFmtId="0" fontId="0" fillId="8" borderId="0" xfId="0" applyFill="1" applyAlignment="1">
      <alignment horizontal="left"/>
    </xf>
    <xf numFmtId="0" fontId="10" fillId="16" borderId="0" xfId="0" applyFont="1" applyFill="1" applyAlignment="1">
      <alignment horizontal="left"/>
    </xf>
    <xf numFmtId="0" fontId="0" fillId="16" borderId="0" xfId="0" applyFill="1" applyAlignment="1">
      <alignment horizontal="left"/>
    </xf>
    <xf numFmtId="0" fontId="0" fillId="16" borderId="0" xfId="0" applyFill="1" applyAlignment="1">
      <alignment horizontal="center"/>
    </xf>
    <xf numFmtId="0" fontId="0" fillId="0" borderId="20" xfId="0" applyBorder="1" applyAlignment="1">
      <alignment horizontal="center"/>
    </xf>
    <xf numFmtId="0" fontId="4" fillId="2" borderId="1" xfId="0" applyFont="1" applyFill="1" applyBorder="1" applyAlignment="1">
      <alignment horizontal="center" wrapText="1"/>
    </xf>
    <xf numFmtId="0" fontId="8" fillId="3" borderId="1" xfId="0" applyFont="1" applyFill="1" applyBorder="1" applyAlignment="1">
      <alignment horizontal="center" wrapText="1"/>
    </xf>
    <xf numFmtId="0" fontId="4" fillId="6" borderId="1" xfId="0" applyFont="1" applyFill="1" applyBorder="1" applyAlignment="1">
      <alignment horizontal="center" wrapText="1"/>
    </xf>
    <xf numFmtId="0" fontId="4" fillId="4" borderId="1" xfId="0" applyFont="1" applyFill="1" applyBorder="1" applyAlignment="1">
      <alignment horizontal="center" wrapText="1"/>
    </xf>
    <xf numFmtId="0" fontId="4" fillId="12" borderId="1" xfId="0" applyFont="1" applyFill="1" applyBorder="1" applyAlignment="1">
      <alignment horizontal="center" wrapText="1"/>
    </xf>
    <xf numFmtId="0" fontId="7" fillId="4" borderId="0" xfId="0" applyFont="1" applyFill="1" applyAlignment="1">
      <alignment horizontal="left"/>
    </xf>
    <xf numFmtId="44" fontId="0" fillId="4" borderId="0" xfId="1" applyFont="1" applyFill="1" applyAlignment="1">
      <alignment horizontal="center"/>
    </xf>
    <xf numFmtId="0" fontId="0" fillId="0" borderId="0" xfId="1" applyNumberFormat="1" applyFont="1" applyAlignment="1">
      <alignment horizontal="center"/>
    </xf>
    <xf numFmtId="0" fontId="0" fillId="0" borderId="0" xfId="0" applyBorder="1" applyAlignment="1">
      <alignment horizontal="center"/>
    </xf>
    <xf numFmtId="0" fontId="8" fillId="7" borderId="0" xfId="0" applyFont="1" applyFill="1"/>
    <xf numFmtId="44" fontId="5" fillId="10" borderId="12" xfId="1" applyFont="1" applyFill="1" applyBorder="1" applyAlignment="1">
      <alignment horizontal="center" wrapText="1"/>
    </xf>
    <xf numFmtId="0" fontId="5" fillId="7" borderId="11" xfId="0" applyFont="1" applyFill="1" applyBorder="1" applyAlignment="1">
      <alignment horizontal="center" wrapText="1"/>
    </xf>
    <xf numFmtId="0" fontId="5" fillId="8" borderId="12" xfId="0" applyFont="1" applyFill="1" applyBorder="1" applyAlignment="1">
      <alignment horizontal="center" wrapText="1"/>
    </xf>
    <xf numFmtId="0" fontId="0" fillId="2" borderId="0" xfId="0" applyFill="1" applyBorder="1" applyAlignment="1">
      <alignment horizontal="left"/>
    </xf>
    <xf numFmtId="0" fontId="5" fillId="16" borderId="0" xfId="0" applyFont="1" applyFill="1" applyBorder="1" applyAlignment="1">
      <alignment horizontal="center" wrapText="1"/>
    </xf>
    <xf numFmtId="49" fontId="5" fillId="4" borderId="1" xfId="1" applyNumberFormat="1" applyFont="1" applyFill="1" applyBorder="1" applyAlignment="1">
      <alignment horizontal="center" wrapText="1" shrinkToFit="1"/>
    </xf>
    <xf numFmtId="49" fontId="5" fillId="4" borderId="12" xfId="1" applyNumberFormat="1" applyFont="1" applyFill="1" applyBorder="1" applyAlignment="1">
      <alignment horizontal="center" wrapText="1"/>
    </xf>
    <xf numFmtId="49" fontId="5" fillId="19" borderId="12" xfId="1" applyNumberFormat="1" applyFont="1" applyFill="1" applyBorder="1" applyAlignment="1">
      <alignment horizontal="center" wrapText="1"/>
    </xf>
    <xf numFmtId="49" fontId="5" fillId="17" borderId="1" xfId="1" applyNumberFormat="1" applyFont="1" applyFill="1" applyBorder="1" applyAlignment="1">
      <alignment horizontal="center" wrapText="1"/>
    </xf>
    <xf numFmtId="49" fontId="9" fillId="2" borderId="1" xfId="1" applyNumberFormat="1" applyFont="1" applyFill="1" applyBorder="1" applyAlignment="1">
      <alignment horizontal="center" wrapText="1"/>
    </xf>
    <xf numFmtId="1" fontId="0" fillId="18" borderId="22" xfId="0" applyNumberFormat="1" applyFill="1" applyBorder="1" applyAlignment="1">
      <alignment horizontal="center"/>
    </xf>
    <xf numFmtId="1" fontId="0" fillId="2" borderId="23" xfId="0" applyNumberFormat="1" applyFill="1" applyBorder="1" applyAlignment="1">
      <alignment horizontal="center"/>
    </xf>
    <xf numFmtId="49" fontId="9" fillId="13" borderId="1" xfId="1" applyNumberFormat="1" applyFont="1" applyFill="1" applyBorder="1" applyAlignment="1">
      <alignment horizontal="center" wrapText="1"/>
    </xf>
    <xf numFmtId="1" fontId="0" fillId="13" borderId="23" xfId="0" applyNumberFormat="1" applyFill="1" applyBorder="1" applyAlignment="1">
      <alignment horizontal="center"/>
    </xf>
    <xf numFmtId="49" fontId="9" fillId="6" borderId="1" xfId="1" applyNumberFormat="1" applyFont="1" applyFill="1" applyBorder="1" applyAlignment="1">
      <alignment horizontal="center" wrapText="1"/>
    </xf>
    <xf numFmtId="1" fontId="0" fillId="6" borderId="23" xfId="0" applyNumberFormat="1" applyFill="1" applyBorder="1" applyAlignment="1">
      <alignment horizontal="center"/>
    </xf>
    <xf numFmtId="49" fontId="9" fillId="9" borderId="1" xfId="1" applyNumberFormat="1" applyFont="1" applyFill="1" applyBorder="1" applyAlignment="1">
      <alignment horizontal="center" wrapText="1"/>
    </xf>
    <xf numFmtId="1" fontId="0" fillId="9" borderId="23" xfId="0" applyNumberFormat="1" applyFill="1" applyBorder="1" applyAlignment="1">
      <alignment horizontal="center"/>
    </xf>
    <xf numFmtId="0" fontId="12" fillId="2" borderId="0" xfId="0" applyFont="1" applyFill="1" applyAlignment="1">
      <alignment horizontal="center" vertical="center"/>
    </xf>
    <xf numFmtId="0" fontId="12" fillId="13" borderId="0" xfId="0" applyFont="1" applyFill="1" applyAlignment="1">
      <alignment horizontal="center" vertical="center"/>
    </xf>
    <xf numFmtId="0" fontId="12" fillId="5" borderId="0" xfId="0" applyFont="1" applyFill="1" applyAlignment="1">
      <alignment horizontal="center" vertical="center"/>
    </xf>
    <xf numFmtId="0" fontId="12" fillId="9" borderId="0" xfId="0" applyFont="1" applyFill="1" applyAlignment="1">
      <alignment horizontal="center" vertical="center"/>
    </xf>
    <xf numFmtId="0" fontId="8" fillId="10" borderId="1" xfId="0" applyFont="1" applyFill="1" applyBorder="1"/>
    <xf numFmtId="0" fontId="5" fillId="12" borderId="1" xfId="0" applyFont="1" applyFill="1" applyBorder="1" applyAlignment="1">
      <alignment horizontal="center"/>
    </xf>
    <xf numFmtId="44" fontId="5" fillId="10" borderId="1" xfId="1" applyFont="1" applyFill="1" applyBorder="1" applyAlignment="1">
      <alignment horizontal="center"/>
    </xf>
    <xf numFmtId="0" fontId="11" fillId="4" borderId="1" xfId="0" applyFont="1" applyFill="1" applyBorder="1" applyAlignment="1">
      <alignment horizontal="center" wrapText="1"/>
    </xf>
    <xf numFmtId="0" fontId="3" fillId="4" borderId="1" xfId="0" applyFont="1" applyFill="1" applyBorder="1" applyAlignment="1">
      <alignment horizontal="center" wrapText="1"/>
    </xf>
    <xf numFmtId="0" fontId="0" fillId="16" borderId="0" xfId="0" applyFill="1"/>
    <xf numFmtId="0" fontId="13" fillId="4" borderId="0" xfId="0" applyFont="1" applyFill="1" applyAlignment="1">
      <alignment horizontal="left"/>
    </xf>
    <xf numFmtId="0" fontId="4" fillId="0" borderId="0" xfId="0" applyFont="1" applyAlignment="1">
      <alignment horizontal="center"/>
    </xf>
    <xf numFmtId="0" fontId="0" fillId="0" borderId="18" xfId="0" applyBorder="1" applyAlignment="1">
      <alignment horizontal="center"/>
    </xf>
    <xf numFmtId="0" fontId="0" fillId="0" borderId="19" xfId="0" applyBorder="1" applyAlignment="1">
      <alignment horizontal="center"/>
    </xf>
    <xf numFmtId="0" fontId="8" fillId="10" borderId="1" xfId="0" applyFont="1" applyFill="1" applyBorder="1" applyAlignment="1">
      <alignment horizontal="center" wrapText="1"/>
    </xf>
    <xf numFmtId="0" fontId="7" fillId="16" borderId="0" xfId="0" applyFont="1" applyFill="1" applyAlignment="1">
      <alignment horizontal="center"/>
    </xf>
    <xf numFmtId="0" fontId="0" fillId="11" borderId="0" xfId="0" applyFill="1"/>
    <xf numFmtId="0" fontId="0" fillId="16" borderId="1" xfId="0" applyFill="1" applyBorder="1" applyAlignment="1">
      <alignment horizontal="center"/>
    </xf>
    <xf numFmtId="0" fontId="8" fillId="10" borderId="10" xfId="0" applyFont="1" applyFill="1" applyBorder="1" applyAlignment="1">
      <alignment horizontal="center" wrapText="1"/>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5" fillId="16" borderId="35" xfId="0" applyFont="1" applyFill="1" applyBorder="1" applyAlignment="1">
      <alignment horizontal="center" wrapText="1"/>
    </xf>
    <xf numFmtId="0" fontId="8" fillId="16" borderId="31" xfId="0" applyFont="1" applyFill="1" applyBorder="1" applyAlignment="1">
      <alignment horizontal="center" wrapText="1"/>
    </xf>
    <xf numFmtId="0" fontId="0" fillId="0" borderId="0" xfId="0" applyAlignment="1">
      <alignment vertical="top" wrapText="1"/>
    </xf>
    <xf numFmtId="0" fontId="0" fillId="0" borderId="0" xfId="0" applyAlignment="1">
      <alignment wrapText="1"/>
    </xf>
    <xf numFmtId="0" fontId="4" fillId="0" borderId="0" xfId="0" applyFont="1" applyAlignment="1">
      <alignment vertical="top" wrapText="1"/>
    </xf>
    <xf numFmtId="0" fontId="4" fillId="0" borderId="0" xfId="0" applyFont="1" applyAlignment="1">
      <alignment horizontal="left"/>
    </xf>
    <xf numFmtId="0" fontId="4" fillId="0" borderId="0" xfId="0" applyFont="1"/>
    <xf numFmtId="0" fontId="4" fillId="0" borderId="0" xfId="0" applyFont="1" applyAlignment="1">
      <alignment wrapText="1"/>
    </xf>
    <xf numFmtId="0" fontId="13" fillId="4" borderId="0" xfId="0" applyFont="1" applyFill="1" applyAlignment="1">
      <alignment horizontal="left" wrapText="1"/>
    </xf>
    <xf numFmtId="0" fontId="0" fillId="0" borderId="0" xfId="0" applyAlignment="1">
      <alignment wrapText="1"/>
    </xf>
    <xf numFmtId="0" fontId="4" fillId="0" borderId="0" xfId="0" applyFont="1" applyAlignment="1">
      <alignment wrapText="1"/>
    </xf>
    <xf numFmtId="0" fontId="21" fillId="0" borderId="0" xfId="0" applyFont="1" applyAlignment="1">
      <alignment horizontal="left"/>
    </xf>
    <xf numFmtId="0" fontId="4" fillId="0" borderId="0" xfId="0" applyFont="1" applyAlignment="1">
      <alignment horizontal="center" vertical="top"/>
    </xf>
    <xf numFmtId="0" fontId="4" fillId="0" borderId="0" xfId="0" applyFont="1" applyAlignment="1">
      <alignment horizontal="left" vertical="top"/>
    </xf>
    <xf numFmtId="0" fontId="4" fillId="0" borderId="0" xfId="1" applyNumberFormat="1" applyFont="1" applyAlignment="1">
      <alignment horizontal="center" vertical="center"/>
    </xf>
    <xf numFmtId="0" fontId="4" fillId="0" borderId="0" xfId="0" applyNumberFormat="1" applyFont="1" applyAlignment="1">
      <alignment vertical="center"/>
    </xf>
    <xf numFmtId="0" fontId="24" fillId="0" borderId="0" xfId="0" applyFont="1" applyFill="1"/>
    <xf numFmtId="0" fontId="26" fillId="11" borderId="0" xfId="0" applyFont="1" applyFill="1"/>
    <xf numFmtId="0" fontId="27" fillId="2" borderId="0" xfId="0" applyFont="1" applyFill="1"/>
    <xf numFmtId="0" fontId="27" fillId="4" borderId="0" xfId="0" applyFont="1" applyFill="1"/>
    <xf numFmtId="0" fontId="28" fillId="8" borderId="0" xfId="0" applyFont="1" applyFill="1"/>
    <xf numFmtId="0" fontId="27" fillId="6" borderId="0" xfId="0" applyFont="1" applyFill="1"/>
    <xf numFmtId="0" fontId="0" fillId="22" borderId="38" xfId="0" applyFill="1" applyBorder="1" applyAlignment="1">
      <alignment wrapText="1"/>
    </xf>
    <xf numFmtId="0" fontId="0" fillId="22" borderId="39" xfId="0" applyFill="1" applyBorder="1" applyAlignment="1">
      <alignment wrapText="1"/>
    </xf>
    <xf numFmtId="0" fontId="0" fillId="24" borderId="39" xfId="0" applyFill="1" applyBorder="1" applyAlignment="1">
      <alignment wrapText="1"/>
    </xf>
    <xf numFmtId="0" fontId="12" fillId="4" borderId="1" xfId="0" applyFont="1" applyFill="1" applyBorder="1" applyAlignment="1">
      <alignment horizontal="center" wrapText="1"/>
    </xf>
    <xf numFmtId="0" fontId="25" fillId="21" borderId="42" xfId="0" applyFont="1" applyFill="1" applyBorder="1" applyAlignment="1">
      <alignment wrapText="1"/>
    </xf>
    <xf numFmtId="0" fontId="25" fillId="21" borderId="43" xfId="0" applyFont="1" applyFill="1" applyBorder="1" applyAlignment="1">
      <alignment wrapText="1"/>
    </xf>
    <xf numFmtId="0" fontId="25" fillId="12" borderId="0" xfId="0" applyFont="1" applyFill="1"/>
    <xf numFmtId="0" fontId="0" fillId="21" borderId="41" xfId="0" applyFill="1" applyBorder="1" applyAlignment="1">
      <alignment wrapText="1"/>
    </xf>
    <xf numFmtId="0" fontId="0" fillId="22" borderId="40" xfId="0" applyFill="1" applyBorder="1" applyAlignment="1">
      <alignment wrapText="1"/>
    </xf>
    <xf numFmtId="0" fontId="0" fillId="24" borderId="38" xfId="0" applyFill="1" applyBorder="1" applyAlignment="1">
      <alignment wrapText="1"/>
    </xf>
    <xf numFmtId="0" fontId="0" fillId="24" borderId="40" xfId="0" applyFill="1" applyBorder="1" applyAlignment="1">
      <alignment wrapText="1"/>
    </xf>
    <xf numFmtId="44" fontId="5" fillId="23" borderId="1" xfId="1" applyFont="1" applyFill="1" applyBorder="1" applyAlignment="1">
      <alignment horizontal="center"/>
    </xf>
    <xf numFmtId="44" fontId="2" fillId="10" borderId="1" xfId="1" applyFont="1" applyFill="1" applyBorder="1" applyAlignment="1">
      <alignment horizontal="center" wrapText="1"/>
    </xf>
    <xf numFmtId="44" fontId="5" fillId="5" borderId="1" xfId="1" applyFont="1" applyFill="1" applyBorder="1" applyAlignment="1">
      <alignment horizontal="center" wrapText="1"/>
    </xf>
    <xf numFmtId="44" fontId="5" fillId="6" borderId="1" xfId="1" applyFont="1" applyFill="1" applyBorder="1" applyAlignment="1">
      <alignment horizontal="center" wrapText="1"/>
    </xf>
    <xf numFmtId="44" fontId="5" fillId="10" borderId="1" xfId="1" applyFont="1" applyFill="1" applyBorder="1" applyAlignment="1">
      <alignment horizontal="center" wrapText="1"/>
    </xf>
    <xf numFmtId="10" fontId="0" fillId="4" borderId="36" xfId="0" applyNumberFormat="1" applyFill="1" applyBorder="1" applyAlignment="1">
      <alignment horizontal="center"/>
    </xf>
    <xf numFmtId="0" fontId="27" fillId="0" borderId="0" xfId="0" applyFont="1" applyAlignment="1">
      <alignment horizontal="left"/>
    </xf>
    <xf numFmtId="44" fontId="5" fillId="23" borderId="1" xfId="1" applyFont="1" applyFill="1" applyBorder="1" applyAlignment="1">
      <alignment horizontal="center" wrapText="1"/>
    </xf>
    <xf numFmtId="0" fontId="19" fillId="0" borderId="0" xfId="0" applyFont="1" applyAlignment="1">
      <alignment horizontal="center"/>
    </xf>
    <xf numFmtId="0" fontId="5" fillId="12" borderId="1" xfId="0" applyFont="1" applyFill="1" applyBorder="1" applyAlignment="1">
      <alignment horizontal="center" wrapText="1"/>
    </xf>
    <xf numFmtId="0" fontId="0" fillId="7" borderId="22" xfId="0" applyFill="1" applyBorder="1" applyAlignment="1" applyProtection="1">
      <alignment horizontal="center"/>
      <protection locked="0"/>
    </xf>
    <xf numFmtId="0" fontId="0" fillId="8" borderId="23" xfId="0" applyFill="1" applyBorder="1" applyAlignment="1" applyProtection="1">
      <alignment horizontal="center"/>
      <protection locked="0"/>
    </xf>
    <xf numFmtId="0" fontId="0" fillId="7" borderId="5" xfId="0" applyFill="1" applyBorder="1" applyAlignment="1" applyProtection="1">
      <alignment horizontal="center"/>
      <protection locked="0"/>
    </xf>
    <xf numFmtId="0" fontId="0" fillId="8" borderId="25" xfId="0" applyFill="1" applyBorder="1" applyAlignment="1" applyProtection="1">
      <alignment horizontal="center"/>
      <protection locked="0"/>
    </xf>
    <xf numFmtId="0" fontId="0" fillId="7" borderId="27" xfId="0" applyFill="1" applyBorder="1" applyAlignment="1" applyProtection="1">
      <alignment horizontal="center"/>
      <protection locked="0"/>
    </xf>
    <xf numFmtId="0" fontId="0" fillId="8" borderId="28" xfId="0" applyFill="1" applyBorder="1" applyAlignment="1" applyProtection="1">
      <alignment horizontal="center"/>
      <protection locked="0"/>
    </xf>
    <xf numFmtId="0" fontId="0" fillId="7" borderId="32" xfId="0" applyFill="1" applyBorder="1" applyAlignment="1" applyProtection="1">
      <alignment horizontal="center"/>
      <protection locked="0"/>
    </xf>
    <xf numFmtId="0" fontId="0" fillId="7" borderId="33" xfId="0" applyFill="1" applyBorder="1" applyAlignment="1" applyProtection="1">
      <alignment horizontal="center"/>
      <protection locked="0"/>
    </xf>
    <xf numFmtId="0" fontId="0" fillId="7" borderId="34" xfId="0" applyFill="1" applyBorder="1" applyAlignment="1" applyProtection="1">
      <alignment horizontal="center"/>
      <protection locked="0"/>
    </xf>
    <xf numFmtId="0" fontId="0" fillId="21" borderId="21" xfId="0" applyFill="1" applyBorder="1" applyProtection="1">
      <protection locked="0"/>
    </xf>
    <xf numFmtId="0" fontId="25" fillId="21" borderId="22" xfId="0" applyFont="1" applyFill="1" applyBorder="1" applyProtection="1">
      <protection locked="0"/>
    </xf>
    <xf numFmtId="0" fontId="25" fillId="21" borderId="23" xfId="0" applyFont="1" applyFill="1" applyBorder="1" applyProtection="1">
      <protection locked="0"/>
    </xf>
    <xf numFmtId="0" fontId="0" fillId="22" borderId="21" xfId="0" applyFill="1" applyBorder="1" applyProtection="1">
      <protection locked="0"/>
    </xf>
    <xf numFmtId="0" fontId="0" fillId="22" borderId="22" xfId="0" applyFill="1" applyBorder="1" applyProtection="1">
      <protection locked="0"/>
    </xf>
    <xf numFmtId="0" fontId="0" fillId="22" borderId="23" xfId="0" applyFill="1" applyBorder="1" applyProtection="1">
      <protection locked="0"/>
    </xf>
    <xf numFmtId="0" fontId="0" fillId="24" borderId="21" xfId="0" applyFill="1" applyBorder="1" applyProtection="1">
      <protection locked="0"/>
    </xf>
    <xf numFmtId="0" fontId="0" fillId="24" borderId="22" xfId="0" applyFill="1" applyBorder="1" applyProtection="1">
      <protection locked="0"/>
    </xf>
    <xf numFmtId="0" fontId="0" fillId="24" borderId="23" xfId="0" applyFill="1" applyBorder="1" applyProtection="1">
      <protection locked="0"/>
    </xf>
    <xf numFmtId="0" fontId="0" fillId="21" borderId="24" xfId="0" applyFill="1" applyBorder="1" applyProtection="1">
      <protection locked="0"/>
    </xf>
    <xf numFmtId="0" fontId="25" fillId="21" borderId="5" xfId="0" applyFont="1" applyFill="1" applyBorder="1" applyProtection="1">
      <protection locked="0"/>
    </xf>
    <xf numFmtId="0" fontId="25" fillId="21" borderId="25" xfId="0" applyFont="1" applyFill="1" applyBorder="1" applyProtection="1">
      <protection locked="0"/>
    </xf>
    <xf numFmtId="0" fontId="0" fillId="22" borderId="24" xfId="0" applyFill="1" applyBorder="1" applyProtection="1">
      <protection locked="0"/>
    </xf>
    <xf numFmtId="0" fontId="0" fillId="22" borderId="5" xfId="0" applyFill="1" applyBorder="1" applyProtection="1">
      <protection locked="0"/>
    </xf>
    <xf numFmtId="0" fontId="0" fillId="22" borderId="25" xfId="0" applyFill="1" applyBorder="1" applyProtection="1">
      <protection locked="0"/>
    </xf>
    <xf numFmtId="0" fontId="0" fillId="24" borderId="24" xfId="0" applyFill="1" applyBorder="1" applyProtection="1">
      <protection locked="0"/>
    </xf>
    <xf numFmtId="0" fontId="0" fillId="24" borderId="5" xfId="0" applyFill="1" applyBorder="1" applyProtection="1">
      <protection locked="0"/>
    </xf>
    <xf numFmtId="0" fontId="0" fillId="24" borderId="25" xfId="0" applyFill="1" applyBorder="1" applyProtection="1">
      <protection locked="0"/>
    </xf>
    <xf numFmtId="0" fontId="0" fillId="21" borderId="26" xfId="0" applyFill="1" applyBorder="1" applyProtection="1">
      <protection locked="0"/>
    </xf>
    <xf numFmtId="0" fontId="25" fillId="21" borderId="27" xfId="0" applyFont="1" applyFill="1" applyBorder="1" applyProtection="1">
      <protection locked="0"/>
    </xf>
    <xf numFmtId="0" fontId="25" fillId="21" borderId="28" xfId="0" applyFont="1" applyFill="1" applyBorder="1" applyProtection="1">
      <protection locked="0"/>
    </xf>
    <xf numFmtId="0" fontId="0" fillId="22" borderId="26" xfId="0" applyFill="1" applyBorder="1" applyProtection="1">
      <protection locked="0"/>
    </xf>
    <xf numFmtId="0" fontId="0" fillId="22" borderId="27" xfId="0" applyFill="1" applyBorder="1" applyProtection="1">
      <protection locked="0"/>
    </xf>
    <xf numFmtId="0" fontId="0" fillId="22" borderId="28" xfId="0" applyFill="1" applyBorder="1" applyProtection="1">
      <protection locked="0"/>
    </xf>
    <xf numFmtId="0" fontId="0" fillId="24" borderId="26" xfId="0" applyFill="1" applyBorder="1" applyProtection="1">
      <protection locked="0"/>
    </xf>
    <xf numFmtId="0" fontId="0" fillId="24" borderId="27" xfId="0" applyFill="1" applyBorder="1" applyProtection="1">
      <protection locked="0"/>
    </xf>
    <xf numFmtId="0" fontId="0" fillId="24" borderId="28" xfId="0" applyFill="1" applyBorder="1" applyProtection="1">
      <protection locked="0"/>
    </xf>
    <xf numFmtId="0" fontId="0" fillId="7" borderId="22" xfId="0" applyFill="1" applyBorder="1" applyAlignment="1">
      <alignment horizontal="center"/>
    </xf>
    <xf numFmtId="0" fontId="0" fillId="8" borderId="23" xfId="0" applyFill="1" applyBorder="1" applyAlignment="1">
      <alignment horizontal="center"/>
    </xf>
    <xf numFmtId="0" fontId="0" fillId="7" borderId="5" xfId="0" applyFill="1" applyBorder="1" applyAlignment="1">
      <alignment horizontal="center"/>
    </xf>
    <xf numFmtId="0" fontId="0" fillId="8" borderId="25" xfId="0" applyFill="1" applyBorder="1" applyAlignment="1">
      <alignment horizontal="center"/>
    </xf>
    <xf numFmtId="0" fontId="0" fillId="7" borderId="32" xfId="0" applyFill="1" applyBorder="1" applyAlignment="1">
      <alignment horizontal="center"/>
    </xf>
    <xf numFmtId="0" fontId="0" fillId="7" borderId="33" xfId="0" applyFill="1" applyBorder="1" applyAlignment="1">
      <alignment horizontal="center"/>
    </xf>
    <xf numFmtId="0" fontId="0" fillId="0" borderId="0" xfId="0" applyAlignment="1">
      <alignment vertical="top" wrapText="1"/>
    </xf>
    <xf numFmtId="44" fontId="5" fillId="4" borderId="12" xfId="1" applyFont="1" applyFill="1" applyBorder="1" applyAlignment="1">
      <alignment horizontal="center" wrapText="1"/>
    </xf>
    <xf numFmtId="0" fontId="0" fillId="12" borderId="13" xfId="0" applyFill="1" applyBorder="1" applyAlignment="1" applyProtection="1">
      <alignment horizontal="center" wrapText="1"/>
      <protection locked="0"/>
    </xf>
    <xf numFmtId="0" fontId="0" fillId="12" borderId="18" xfId="0" applyFill="1" applyBorder="1" applyAlignment="1" applyProtection="1">
      <alignment horizontal="center" wrapText="1"/>
      <protection locked="0"/>
    </xf>
    <xf numFmtId="0" fontId="0" fillId="12" borderId="13" xfId="0" applyFill="1" applyBorder="1" applyAlignment="1">
      <alignment horizontal="center" wrapText="1"/>
    </xf>
    <xf numFmtId="0" fontId="0" fillId="12" borderId="18" xfId="0" applyFill="1" applyBorder="1" applyAlignment="1">
      <alignment horizontal="center" wrapText="1"/>
    </xf>
    <xf numFmtId="0" fontId="0" fillId="12" borderId="19" xfId="0" applyFill="1" applyBorder="1" applyAlignment="1" applyProtection="1">
      <alignment horizontal="center" wrapText="1"/>
      <protection locked="0"/>
    </xf>
    <xf numFmtId="0" fontId="0" fillId="0" borderId="13" xfId="0" applyFill="1" applyBorder="1" applyAlignment="1">
      <alignment wrapText="1"/>
    </xf>
    <xf numFmtId="44" fontId="0" fillId="4" borderId="13" xfId="1" applyFont="1" applyFill="1" applyBorder="1" applyAlignment="1" applyProtection="1">
      <alignment horizontal="center" wrapText="1"/>
      <protection locked="0"/>
    </xf>
    <xf numFmtId="0" fontId="0" fillId="10" borderId="13" xfId="1" applyNumberFormat="1" applyFont="1" applyFill="1" applyBorder="1" applyAlignment="1" applyProtection="1">
      <alignment horizontal="center" wrapText="1"/>
      <protection locked="0"/>
    </xf>
    <xf numFmtId="0" fontId="0" fillId="2" borderId="9" xfId="1" applyNumberFormat="1" applyFont="1" applyFill="1" applyBorder="1" applyAlignment="1" applyProtection="1">
      <alignment horizontal="center" wrapText="1"/>
      <protection locked="0"/>
    </xf>
    <xf numFmtId="49" fontId="0" fillId="14" borderId="9" xfId="1" applyNumberFormat="1" applyFont="1" applyFill="1" applyBorder="1" applyAlignment="1" applyProtection="1">
      <alignment horizontal="center" wrapText="1"/>
      <protection locked="0"/>
    </xf>
    <xf numFmtId="14" fontId="0" fillId="15" borderId="9" xfId="1" applyNumberFormat="1" applyFont="1" applyFill="1" applyBorder="1" applyAlignment="1" applyProtection="1">
      <alignment horizontal="center" wrapText="1"/>
      <protection locked="0"/>
    </xf>
    <xf numFmtId="14" fontId="0" fillId="0" borderId="13" xfId="1" applyNumberFormat="1" applyFont="1" applyFill="1" applyBorder="1" applyAlignment="1" applyProtection="1">
      <alignment horizontal="center" wrapText="1"/>
      <protection locked="0"/>
    </xf>
    <xf numFmtId="0" fontId="0" fillId="0" borderId="14" xfId="0" applyFill="1" applyBorder="1" applyAlignment="1">
      <alignment wrapText="1"/>
    </xf>
    <xf numFmtId="44" fontId="0" fillId="4" borderId="14" xfId="1" applyFont="1" applyFill="1" applyBorder="1" applyAlignment="1" applyProtection="1">
      <alignment horizontal="center" wrapText="1"/>
      <protection locked="0"/>
    </xf>
    <xf numFmtId="0" fontId="0" fillId="10" borderId="14" xfId="1" applyNumberFormat="1" applyFont="1" applyFill="1" applyBorder="1" applyAlignment="1" applyProtection="1">
      <alignment horizontal="center" wrapText="1"/>
      <protection locked="0"/>
    </xf>
    <xf numFmtId="0" fontId="0" fillId="2" borderId="7" xfId="1" applyNumberFormat="1" applyFont="1" applyFill="1" applyBorder="1" applyAlignment="1" applyProtection="1">
      <alignment horizontal="center" wrapText="1"/>
      <protection locked="0"/>
    </xf>
    <xf numFmtId="49" fontId="0" fillId="14" borderId="7" xfId="1" applyNumberFormat="1" applyFont="1" applyFill="1" applyBorder="1" applyAlignment="1" applyProtection="1">
      <alignment horizontal="center" wrapText="1"/>
      <protection locked="0"/>
    </xf>
    <xf numFmtId="44" fontId="0" fillId="4" borderId="13" xfId="1" applyFont="1" applyFill="1" applyBorder="1" applyAlignment="1">
      <alignment horizontal="center" wrapText="1"/>
    </xf>
    <xf numFmtId="0" fontId="0" fillId="10" borderId="13" xfId="1" applyNumberFormat="1" applyFont="1" applyFill="1" applyBorder="1" applyAlignment="1">
      <alignment horizontal="center" wrapText="1"/>
    </xf>
    <xf numFmtId="0" fontId="0" fillId="2" borderId="9" xfId="1" applyNumberFormat="1" applyFont="1" applyFill="1" applyBorder="1" applyAlignment="1">
      <alignment horizontal="center" wrapText="1"/>
    </xf>
    <xf numFmtId="49" fontId="0" fillId="14" borderId="9" xfId="1" applyNumberFormat="1" applyFont="1" applyFill="1" applyBorder="1" applyAlignment="1">
      <alignment horizontal="center" wrapText="1"/>
    </xf>
    <xf numFmtId="44" fontId="0" fillId="4" borderId="14" xfId="1" applyFont="1" applyFill="1" applyBorder="1" applyAlignment="1">
      <alignment horizontal="center" wrapText="1"/>
    </xf>
    <xf numFmtId="0" fontId="0" fillId="10" borderId="14" xfId="1" applyNumberFormat="1" applyFont="1" applyFill="1" applyBorder="1" applyAlignment="1">
      <alignment horizontal="center" wrapText="1"/>
    </xf>
    <xf numFmtId="0" fontId="0" fillId="2" borderId="7" xfId="1" applyNumberFormat="1" applyFont="1" applyFill="1" applyBorder="1" applyAlignment="1">
      <alignment horizontal="center" wrapText="1"/>
    </xf>
    <xf numFmtId="49" fontId="0" fillId="14" borderId="7" xfId="1" applyNumberFormat="1" applyFont="1" applyFill="1" applyBorder="1" applyAlignment="1">
      <alignment horizontal="center" wrapText="1"/>
    </xf>
    <xf numFmtId="14" fontId="0" fillId="15" borderId="7" xfId="1" applyNumberFormat="1" applyFont="1" applyFill="1" applyBorder="1" applyAlignment="1" applyProtection="1">
      <alignment horizontal="center" wrapText="1"/>
      <protection locked="0"/>
    </xf>
    <xf numFmtId="14" fontId="0" fillId="0" borderId="14" xfId="1" applyNumberFormat="1" applyFont="1" applyFill="1" applyBorder="1" applyAlignment="1" applyProtection="1">
      <alignment horizontal="center" wrapText="1"/>
      <protection locked="0"/>
    </xf>
    <xf numFmtId="44" fontId="0" fillId="4" borderId="17" xfId="1" applyFont="1" applyFill="1" applyBorder="1" applyAlignment="1" applyProtection="1">
      <alignment horizontal="center" wrapText="1"/>
      <protection locked="0"/>
    </xf>
    <xf numFmtId="0" fontId="0" fillId="10" borderId="17" xfId="1" applyNumberFormat="1" applyFont="1" applyFill="1" applyBorder="1" applyAlignment="1" applyProtection="1">
      <alignment horizontal="center" wrapText="1"/>
      <protection locked="0"/>
    </xf>
    <xf numFmtId="0" fontId="0" fillId="2" borderId="16" xfId="1" applyNumberFormat="1" applyFont="1" applyFill="1" applyBorder="1" applyAlignment="1" applyProtection="1">
      <alignment horizontal="center" wrapText="1"/>
      <protection locked="0"/>
    </xf>
    <xf numFmtId="49" fontId="0" fillId="14" borderId="16" xfId="1" applyNumberFormat="1" applyFont="1" applyFill="1" applyBorder="1" applyAlignment="1" applyProtection="1">
      <alignment horizontal="center" wrapText="1"/>
      <protection locked="0"/>
    </xf>
    <xf numFmtId="14" fontId="0" fillId="15" borderId="16" xfId="1" applyNumberFormat="1" applyFont="1" applyFill="1" applyBorder="1" applyAlignment="1" applyProtection="1">
      <alignment horizontal="center" wrapText="1"/>
      <protection locked="0"/>
    </xf>
    <xf numFmtId="14" fontId="0" fillId="0" borderId="17" xfId="1" applyNumberFormat="1" applyFont="1" applyFill="1" applyBorder="1" applyAlignment="1" applyProtection="1">
      <alignment horizontal="center" wrapText="1"/>
      <protection locked="0"/>
    </xf>
    <xf numFmtId="0" fontId="0" fillId="0" borderId="15" xfId="0" applyFill="1" applyBorder="1" applyAlignment="1">
      <alignment wrapText="1"/>
    </xf>
    <xf numFmtId="44" fontId="0" fillId="4" borderId="15" xfId="1" applyFont="1" applyFill="1" applyBorder="1" applyAlignment="1" applyProtection="1">
      <alignment horizontal="center" wrapText="1"/>
      <protection locked="0"/>
    </xf>
    <xf numFmtId="0" fontId="0" fillId="10" borderId="15" xfId="1" applyNumberFormat="1" applyFont="1" applyFill="1" applyBorder="1" applyAlignment="1" applyProtection="1">
      <alignment horizontal="center" wrapText="1"/>
      <protection locked="0"/>
    </xf>
    <xf numFmtId="0" fontId="0" fillId="2" borderId="8" xfId="1" applyNumberFormat="1" applyFont="1" applyFill="1" applyBorder="1" applyAlignment="1" applyProtection="1">
      <alignment horizontal="center" wrapText="1"/>
      <protection locked="0"/>
    </xf>
    <xf numFmtId="49" fontId="0" fillId="14" borderId="8" xfId="1" applyNumberFormat="1" applyFont="1" applyFill="1" applyBorder="1" applyAlignment="1" applyProtection="1">
      <alignment horizontal="center" wrapText="1"/>
      <protection locked="0"/>
    </xf>
    <xf numFmtId="14" fontId="0" fillId="15" borderId="8" xfId="1" applyNumberFormat="1" applyFont="1" applyFill="1" applyBorder="1" applyAlignment="1" applyProtection="1">
      <alignment horizontal="center" wrapText="1"/>
      <protection locked="0"/>
    </xf>
    <xf numFmtId="14" fontId="0" fillId="0" borderId="15" xfId="1" applyNumberFormat="1" applyFont="1" applyFill="1" applyBorder="1" applyAlignment="1" applyProtection="1">
      <alignment horizontal="center" wrapText="1"/>
      <protection locked="0"/>
    </xf>
    <xf numFmtId="0" fontId="0" fillId="0" borderId="20" xfId="0" applyBorder="1" applyAlignment="1" applyProtection="1">
      <alignment horizontal="left" wrapText="1"/>
      <protection locked="0"/>
    </xf>
    <xf numFmtId="0" fontId="0" fillId="0" borderId="20" xfId="0" applyBorder="1" applyAlignment="1">
      <alignment horizontal="left" wrapText="1"/>
    </xf>
    <xf numFmtId="14" fontId="0" fillId="0" borderId="20" xfId="0" applyNumberFormat="1" applyBorder="1" applyAlignment="1">
      <alignment horizontal="left" wrapText="1"/>
    </xf>
    <xf numFmtId="0" fontId="0" fillId="0" borderId="20" xfId="0" applyBorder="1" applyAlignment="1" applyProtection="1">
      <alignment horizontal="center" wrapText="1"/>
    </xf>
    <xf numFmtId="44" fontId="0" fillId="0" borderId="20" xfId="0" applyNumberFormat="1" applyBorder="1" applyAlignment="1">
      <alignment horizontal="left" wrapText="1"/>
    </xf>
    <xf numFmtId="0" fontId="0" fillId="0" borderId="20" xfId="0" applyBorder="1" applyAlignment="1">
      <alignment horizontal="center" wrapText="1"/>
    </xf>
    <xf numFmtId="0" fontId="0" fillId="0" borderId="5" xfId="0" applyBorder="1" applyAlignment="1" applyProtection="1">
      <alignment horizontal="left" wrapText="1"/>
      <protection locked="0"/>
    </xf>
    <xf numFmtId="0" fontId="0" fillId="0" borderId="5" xfId="0" applyBorder="1" applyAlignment="1" applyProtection="1">
      <alignment horizontal="center" wrapText="1"/>
    </xf>
    <xf numFmtId="44" fontId="0" fillId="0" borderId="5" xfId="0" applyNumberFormat="1" applyBorder="1" applyAlignment="1">
      <alignment horizontal="left" wrapText="1"/>
    </xf>
    <xf numFmtId="14" fontId="0" fillId="0" borderId="5" xfId="0" applyNumberFormat="1" applyBorder="1" applyAlignment="1">
      <alignment horizontal="left" wrapText="1"/>
    </xf>
    <xf numFmtId="0" fontId="0" fillId="0" borderId="5" xfId="0" applyBorder="1" applyAlignment="1">
      <alignment horizontal="left" wrapText="1"/>
    </xf>
    <xf numFmtId="14" fontId="0" fillId="0" borderId="5" xfId="0" applyNumberFormat="1" applyBorder="1" applyAlignment="1" applyProtection="1">
      <alignment horizontal="left" wrapText="1"/>
      <protection locked="0"/>
    </xf>
    <xf numFmtId="0" fontId="0" fillId="0" borderId="21" xfId="0" applyFill="1" applyBorder="1" applyAlignment="1">
      <alignment wrapText="1"/>
    </xf>
    <xf numFmtId="0" fontId="0" fillId="0" borderId="24" xfId="0" applyFill="1" applyBorder="1" applyAlignment="1">
      <alignment wrapText="1"/>
    </xf>
    <xf numFmtId="0" fontId="0" fillId="0" borderId="26" xfId="0" applyFill="1" applyBorder="1" applyAlignment="1">
      <alignment wrapText="1"/>
    </xf>
    <xf numFmtId="0" fontId="0" fillId="0" borderId="20" xfId="0" applyFill="1" applyBorder="1" applyAlignment="1">
      <alignment wrapText="1"/>
    </xf>
    <xf numFmtId="164" fontId="0" fillId="0" borderId="20" xfId="0" applyNumberFormat="1" applyFill="1" applyBorder="1" applyAlignment="1" applyProtection="1">
      <alignment horizontal="right" wrapText="1"/>
      <protection locked="0"/>
    </xf>
    <xf numFmtId="0" fontId="0" fillId="12" borderId="20" xfId="0" applyFill="1" applyBorder="1" applyAlignment="1">
      <alignment horizontal="center" wrapText="1"/>
    </xf>
    <xf numFmtId="44" fontId="0" fillId="5" borderId="9" xfId="1" applyFont="1" applyFill="1" applyBorder="1" applyAlignment="1" applyProtection="1">
      <alignment horizontal="center" wrapText="1"/>
      <protection locked="0"/>
    </xf>
    <xf numFmtId="42" fontId="0" fillId="0" borderId="18" xfId="1" applyNumberFormat="1" applyFont="1" applyFill="1" applyBorder="1" applyAlignment="1">
      <alignment horizontal="center" wrapText="1"/>
    </xf>
    <xf numFmtId="165" fontId="0" fillId="0" borderId="9" xfId="1" applyNumberFormat="1" applyFont="1" applyFill="1" applyBorder="1" applyAlignment="1">
      <alignment horizontal="center" wrapText="1"/>
    </xf>
    <xf numFmtId="9" fontId="0" fillId="0" borderId="9" xfId="1" applyNumberFormat="1" applyFont="1" applyFill="1" applyBorder="1" applyAlignment="1">
      <alignment horizontal="center" wrapText="1"/>
    </xf>
    <xf numFmtId="44" fontId="0" fillId="6" borderId="9" xfId="1" applyFont="1" applyFill="1" applyBorder="1" applyAlignment="1" applyProtection="1">
      <alignment horizontal="center" wrapText="1"/>
      <protection locked="0"/>
    </xf>
    <xf numFmtId="0" fontId="0" fillId="0" borderId="5" xfId="0" applyFill="1" applyBorder="1" applyAlignment="1">
      <alignment wrapText="1"/>
    </xf>
    <xf numFmtId="164" fontId="0" fillId="0" borderId="5" xfId="0" applyNumberFormat="1" applyFill="1" applyBorder="1" applyAlignment="1" applyProtection="1">
      <alignment horizontal="right" wrapText="1"/>
      <protection locked="0"/>
    </xf>
    <xf numFmtId="0" fontId="0" fillId="12" borderId="5" xfId="0" applyFill="1" applyBorder="1" applyAlignment="1">
      <alignment horizontal="center" wrapText="1"/>
    </xf>
    <xf numFmtId="44" fontId="0" fillId="5" borderId="7" xfId="1" applyFont="1" applyFill="1" applyBorder="1" applyAlignment="1" applyProtection="1">
      <alignment horizontal="center" wrapText="1"/>
      <protection locked="0"/>
    </xf>
    <xf numFmtId="44" fontId="0" fillId="6" borderId="7" xfId="1" applyFont="1" applyFill="1" applyBorder="1" applyAlignment="1" applyProtection="1">
      <alignment horizontal="center" wrapText="1"/>
      <protection locked="0"/>
    </xf>
    <xf numFmtId="44" fontId="0" fillId="5" borderId="16" xfId="1" applyFont="1" applyFill="1" applyBorder="1" applyAlignment="1" applyProtection="1">
      <alignment horizontal="center" wrapText="1"/>
      <protection locked="0"/>
    </xf>
    <xf numFmtId="44" fontId="0" fillId="6" borderId="16" xfId="1" applyFont="1" applyFill="1" applyBorder="1" applyAlignment="1" applyProtection="1">
      <alignment horizontal="center" wrapText="1"/>
      <protection locked="0"/>
    </xf>
    <xf numFmtId="44" fontId="0" fillId="5" borderId="8" xfId="1" applyFont="1" applyFill="1" applyBorder="1" applyAlignment="1" applyProtection="1">
      <alignment horizontal="center" wrapText="1"/>
      <protection locked="0"/>
    </xf>
    <xf numFmtId="44" fontId="0" fillId="6" borderId="8" xfId="1" applyFont="1" applyFill="1" applyBorder="1" applyAlignment="1" applyProtection="1">
      <alignment horizontal="center" wrapText="1"/>
      <protection locked="0"/>
    </xf>
    <xf numFmtId="14" fontId="0" fillId="0" borderId="13" xfId="1" applyNumberFormat="1" applyFont="1" applyFill="1" applyBorder="1" applyAlignment="1">
      <alignment horizontal="center" wrapText="1"/>
    </xf>
    <xf numFmtId="0" fontId="0" fillId="4" borderId="9" xfId="1" applyNumberFormat="1" applyFont="1" applyFill="1" applyBorder="1" applyAlignment="1">
      <alignment horizontal="center" wrapText="1"/>
    </xf>
    <xf numFmtId="0" fontId="0" fillId="0" borderId="9" xfId="1" applyNumberFormat="1" applyFont="1" applyFill="1" applyBorder="1" applyAlignment="1" applyProtection="1">
      <alignment horizontal="center" wrapText="1"/>
      <protection locked="0"/>
    </xf>
    <xf numFmtId="1" fontId="0" fillId="4" borderId="6" xfId="1" applyNumberFormat="1" applyFont="1" applyFill="1" applyBorder="1" applyAlignment="1" applyProtection="1">
      <alignment horizontal="center" wrapText="1"/>
      <protection locked="0"/>
    </xf>
    <xf numFmtId="14" fontId="0" fillId="0" borderId="1" xfId="1" applyNumberFormat="1" applyFont="1" applyFill="1" applyBorder="1" applyAlignment="1">
      <alignment horizontal="center" wrapText="1"/>
    </xf>
    <xf numFmtId="0" fontId="0" fillId="0" borderId="1" xfId="0" applyFill="1" applyBorder="1" applyAlignment="1">
      <alignment wrapText="1"/>
    </xf>
    <xf numFmtId="0" fontId="0" fillId="4" borderId="3" xfId="1" applyNumberFormat="1" applyFont="1" applyFill="1" applyBorder="1" applyAlignment="1">
      <alignment horizontal="center" wrapText="1"/>
    </xf>
    <xf numFmtId="0" fontId="0" fillId="0" borderId="3" xfId="1" applyNumberFormat="1" applyFont="1" applyFill="1" applyBorder="1" applyAlignment="1" applyProtection="1">
      <alignment horizontal="center" wrapText="1"/>
      <protection locked="0"/>
    </xf>
    <xf numFmtId="1" fontId="0" fillId="4" borderId="4" xfId="1" applyNumberFormat="1" applyFont="1" applyFill="1" applyBorder="1" applyAlignment="1" applyProtection="1">
      <alignment horizontal="center" wrapText="1"/>
      <protection locked="0"/>
    </xf>
    <xf numFmtId="0" fontId="0" fillId="12" borderId="36" xfId="0" applyFill="1" applyBorder="1" applyAlignment="1">
      <alignment horizontal="center" wrapText="1"/>
    </xf>
    <xf numFmtId="0" fontId="0" fillId="12" borderId="37" xfId="0" applyFill="1" applyBorder="1" applyAlignment="1">
      <alignment horizontal="center" wrapText="1"/>
    </xf>
    <xf numFmtId="0" fontId="4" fillId="4" borderId="0" xfId="0" applyFont="1" applyFill="1" applyAlignment="1">
      <alignment horizontal="center" vertical="top"/>
    </xf>
    <xf numFmtId="44" fontId="5" fillId="10" borderId="12" xfId="1" applyFont="1" applyFill="1" applyBorder="1" applyAlignment="1">
      <alignment horizontal="center" vertical="center" wrapText="1"/>
    </xf>
    <xf numFmtId="44" fontId="5" fillId="4" borderId="12" xfId="1" applyFont="1" applyFill="1" applyBorder="1" applyAlignment="1">
      <alignment horizontal="center" vertical="center"/>
    </xf>
    <xf numFmtId="49" fontId="5" fillId="10" borderId="12" xfId="1" applyNumberFormat="1" applyFont="1" applyFill="1" applyBorder="1" applyAlignment="1">
      <alignment horizontal="center" vertical="center" wrapText="1"/>
    </xf>
    <xf numFmtId="0" fontId="8" fillId="8" borderId="10" xfId="0" applyFont="1" applyFill="1" applyBorder="1" applyAlignment="1">
      <alignment horizontal="center" vertical="center"/>
    </xf>
    <xf numFmtId="44" fontId="5" fillId="17" borderId="12" xfId="1"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wrapText="1"/>
    </xf>
    <xf numFmtId="0" fontId="0" fillId="0" borderId="0" xfId="0" applyAlignment="1">
      <alignment wrapText="1"/>
    </xf>
    <xf numFmtId="0" fontId="5" fillId="20" borderId="4" xfId="0" applyFont="1" applyFill="1" applyBorder="1" applyAlignment="1">
      <alignment horizontal="center" wrapText="1"/>
    </xf>
    <xf numFmtId="0" fontId="5" fillId="2" borderId="4" xfId="0" applyFont="1" applyFill="1" applyBorder="1" applyAlignment="1">
      <alignment horizontal="center" vertical="center"/>
    </xf>
    <xf numFmtId="0" fontId="8" fillId="8" borderId="2" xfId="0" applyFont="1" applyFill="1" applyBorder="1" applyAlignment="1">
      <alignment textRotation="90"/>
    </xf>
    <xf numFmtId="0" fontId="13" fillId="4" borderId="0" xfId="0" applyFont="1" applyFill="1" applyAlignment="1">
      <alignment horizontal="left" wrapText="1"/>
    </xf>
    <xf numFmtId="0" fontId="0" fillId="0" borderId="0" xfId="0" applyAlignment="1">
      <alignment vertical="top" wrapText="1"/>
    </xf>
    <xf numFmtId="0" fontId="19" fillId="0" borderId="0" xfId="0" applyFont="1" applyAlignment="1">
      <alignment wrapText="1"/>
    </xf>
    <xf numFmtId="0" fontId="4" fillId="0" borderId="0" xfId="0" applyFont="1" applyAlignment="1">
      <alignment vertical="top" wrapText="1" shrinkToFit="1"/>
    </xf>
    <xf numFmtId="0" fontId="4" fillId="0" borderId="0" xfId="0" applyNumberFormat="1" applyFont="1" applyAlignment="1">
      <alignment vertical="top" wrapText="1"/>
    </xf>
    <xf numFmtId="0" fontId="4" fillId="0" borderId="0" xfId="0" applyFont="1" applyAlignment="1">
      <alignment vertical="center" wrapText="1"/>
    </xf>
    <xf numFmtId="0" fontId="0" fillId="0" borderId="0" xfId="0" applyAlignment="1">
      <alignment vertical="center" wrapText="1"/>
    </xf>
    <xf numFmtId="0" fontId="4" fillId="0" borderId="0" xfId="0" applyNumberFormat="1" applyFont="1" applyAlignment="1">
      <alignment vertical="center" wrapText="1"/>
    </xf>
    <xf numFmtId="0" fontId="0" fillId="16" borderId="0" xfId="0" applyFill="1" applyAlignment="1">
      <alignment horizontal="left" vertical="top" wrapText="1"/>
    </xf>
    <xf numFmtId="0" fontId="0" fillId="16" borderId="0" xfId="0" applyFill="1" applyAlignment="1">
      <alignment vertical="top" wrapText="1"/>
    </xf>
    <xf numFmtId="0" fontId="0" fillId="16" borderId="0" xfId="0" applyFill="1" applyAlignment="1">
      <alignment wrapText="1"/>
    </xf>
    <xf numFmtId="0" fontId="0" fillId="4" borderId="0" xfId="0" applyFill="1" applyAlignment="1">
      <alignment horizontal="left" vertical="center" wrapText="1"/>
    </xf>
    <xf numFmtId="0" fontId="0" fillId="4" borderId="0" xfId="0" applyFill="1" applyAlignment="1">
      <alignment vertical="center"/>
    </xf>
    <xf numFmtId="0" fontId="0" fillId="0" borderId="0" xfId="0" applyAlignment="1">
      <alignment horizontal="left" vertical="center" wrapText="1"/>
    </xf>
    <xf numFmtId="0" fontId="0" fillId="0" borderId="0" xfId="0" applyAlignment="1">
      <alignment vertical="center"/>
    </xf>
    <xf numFmtId="0" fontId="30" fillId="4" borderId="0" xfId="0" applyFont="1" applyFill="1" applyAlignment="1">
      <alignment horizontal="center" wrapText="1"/>
    </xf>
  </cellXfs>
  <cellStyles count="2">
    <cellStyle name="Currency" xfId="1" builtinId="4"/>
    <cellStyle name="Normal" xfId="0" builtinId="0"/>
  </cellStyles>
  <dxfs count="35">
    <dxf>
      <font>
        <color theme="0"/>
      </font>
      <fill>
        <patternFill>
          <bgColor theme="0" tint="-4.9989318521683403E-2"/>
        </patternFill>
      </fill>
    </dxf>
    <dxf>
      <font>
        <color theme="0"/>
      </font>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
      <font>
        <color theme="0"/>
      </font>
      <fill>
        <patternFill>
          <bgColor theme="0" tint="-4.9989318521683403E-2"/>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s>
  <tableStyles count="0" defaultTableStyle="TableStyleMedium9" defaultPivotStyle="PivotStyleLight16"/>
  <colors>
    <mruColors>
      <color rgb="FFFF9900"/>
      <color rgb="FFFF3300"/>
      <color rgb="FFFF00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849697</xdr:colOff>
      <xdr:row>35</xdr:row>
      <xdr:rowOff>74760</xdr:rowOff>
    </xdr:from>
    <xdr:to>
      <xdr:col>9</xdr:col>
      <xdr:colOff>112452</xdr:colOff>
      <xdr:row>35</xdr:row>
      <xdr:rowOff>408135</xdr:rowOff>
    </xdr:to>
    <xdr:sp macro="" textlink="">
      <xdr:nvSpPr>
        <xdr:cNvPr id="4" name="Right Arrow 3"/>
        <xdr:cNvSpPr/>
      </xdr:nvSpPr>
      <xdr:spPr>
        <a:xfrm rot="19315028">
          <a:off x="7964872" y="10076010"/>
          <a:ext cx="2748905" cy="333375"/>
        </a:xfrm>
        <a:prstGeom prst="rightArrow">
          <a:avLst/>
        </a:prstGeom>
        <a:solidFill>
          <a:srgbClr val="FF00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J57"/>
  <sheetViews>
    <sheetView tabSelected="1" topLeftCell="A3" workbookViewId="0">
      <selection activeCell="A14" sqref="A14"/>
    </sheetView>
  </sheetViews>
  <sheetFormatPr defaultRowHeight="15" x14ac:dyDescent="0.25"/>
  <cols>
    <col min="1" max="1" width="24.5703125" style="21" customWidth="1"/>
    <col min="2" max="2" width="15.28515625" style="21" customWidth="1"/>
    <col min="3" max="3" width="13.5703125" style="21" customWidth="1"/>
    <col min="4" max="4" width="12.85546875" style="1" customWidth="1"/>
    <col min="5" max="5" width="29.85546875" style="21" customWidth="1"/>
    <col min="6" max="6" width="14.7109375" style="21" customWidth="1"/>
    <col min="7" max="7" width="11.85546875" style="21" customWidth="1"/>
    <col min="8" max="8" width="15.85546875" style="21" customWidth="1"/>
    <col min="9" max="9" width="15.140625" style="21" customWidth="1"/>
    <col min="10" max="10" width="13.42578125" style="21" customWidth="1"/>
  </cols>
  <sheetData>
    <row r="2" spans="1:10" ht="32.25" customHeight="1" x14ac:dyDescent="0.4">
      <c r="A2" s="37" t="s">
        <v>30</v>
      </c>
      <c r="B2" s="38"/>
      <c r="C2" s="38"/>
      <c r="D2" s="9"/>
      <c r="E2" s="38"/>
      <c r="H2" s="104" t="s">
        <v>55</v>
      </c>
    </row>
    <row r="3" spans="1:10" ht="14.25" customHeight="1" x14ac:dyDescent="0.4">
      <c r="A3" s="39"/>
      <c r="B3" s="40"/>
      <c r="C3" s="40"/>
      <c r="D3" s="41"/>
      <c r="E3" s="40"/>
    </row>
    <row r="4" spans="1:10" ht="1.5" customHeight="1" thickBot="1" x14ac:dyDescent="0.3"/>
    <row r="5" spans="1:10" ht="59.25" customHeight="1" thickTop="1" thickBot="1" x14ac:dyDescent="0.35">
      <c r="A5" s="47" t="s">
        <v>0</v>
      </c>
      <c r="B5" s="47" t="s">
        <v>25</v>
      </c>
      <c r="C5" s="47" t="s">
        <v>4</v>
      </c>
      <c r="D5" s="44" t="s">
        <v>35</v>
      </c>
      <c r="E5" s="46" t="s">
        <v>22</v>
      </c>
      <c r="F5" s="78" t="s">
        <v>6</v>
      </c>
      <c r="G5" s="79" t="s">
        <v>3</v>
      </c>
      <c r="H5" s="45" t="s">
        <v>29</v>
      </c>
      <c r="I5" s="45" t="s">
        <v>2</v>
      </c>
      <c r="J5" s="43" t="s">
        <v>5</v>
      </c>
    </row>
    <row r="6" spans="1:10" ht="15.75" thickTop="1" x14ac:dyDescent="0.25">
      <c r="A6" s="220" t="s">
        <v>87</v>
      </c>
      <c r="B6" s="221" t="s">
        <v>97</v>
      </c>
      <c r="C6" s="222">
        <v>41522</v>
      </c>
      <c r="D6" s="223">
        <f>IF('Risk Assessment'!D6=0," ",'Risk Assessment'!D6)</f>
        <v>7</v>
      </c>
      <c r="E6" s="224" t="str">
        <f>IF('Control Design'!F4=0," ",'Control Design'!F4)</f>
        <v>find p/t volunteer pilots (2)</v>
      </c>
      <c r="F6" s="222">
        <f xml:space="preserve"> IF('Control Design'!G4=0," ",'Control Design'!G4)</f>
        <v>41548</v>
      </c>
      <c r="G6" s="222">
        <f xml:space="preserve"> IF('Control Design'!H4=0," ",'Control Design'!H4)</f>
        <v>41640</v>
      </c>
      <c r="H6" s="224" t="str">
        <f>IF(ROI!E4=0," ",ROI!E4)</f>
        <v xml:space="preserve"> </v>
      </c>
      <c r="I6" s="224" t="str">
        <f>IF(ROI!I4=0," ",ROI!I4)</f>
        <v xml:space="preserve"> </v>
      </c>
      <c r="J6" s="225">
        <f>IF('Risk Assessment'!H6=1," ",'Risk Assessment'!H6)</f>
        <v>11</v>
      </c>
    </row>
    <row r="7" spans="1:10" x14ac:dyDescent="0.25">
      <c r="A7" s="226" t="s">
        <v>88</v>
      </c>
      <c r="B7" s="221" t="s">
        <v>105</v>
      </c>
      <c r="C7" s="222">
        <v>41522</v>
      </c>
      <c r="D7" s="227">
        <f>IF('Risk Assessment'!D7=0," ",'Risk Assessment'!D7)</f>
        <v>6</v>
      </c>
      <c r="E7" s="228" t="str">
        <f>IF('Control Design'!F5=0," ",'Control Design'!F5)</f>
        <v>checklist rewrite</v>
      </c>
      <c r="F7" s="229">
        <f xml:space="preserve"> IF('Control Design'!G5=0," ",'Control Design'!G5)</f>
        <v>41549</v>
      </c>
      <c r="G7" s="229">
        <f xml:space="preserve"> IF('Control Design'!H5=0," ",'Control Design'!H5)</f>
        <v>41641</v>
      </c>
      <c r="H7" s="228" t="str">
        <f>IF(ROI!E5=0," ",ROI!E5)</f>
        <v xml:space="preserve"> </v>
      </c>
      <c r="I7" s="228" t="str">
        <f>IF(ROI!I5=0," ",ROI!I5)</f>
        <v xml:space="preserve"> </v>
      </c>
      <c r="J7" s="225">
        <f>IF('Risk Assessment'!H7=1," ",'Risk Assessment'!H7)</f>
        <v>15</v>
      </c>
    </row>
    <row r="8" spans="1:10" x14ac:dyDescent="0.25">
      <c r="A8" s="221" t="s">
        <v>89</v>
      </c>
      <c r="B8" s="221" t="s">
        <v>97</v>
      </c>
      <c r="C8" s="222">
        <v>41522</v>
      </c>
      <c r="D8" s="227">
        <f>IF('Risk Assessment'!D8=0," ",'Risk Assessment'!D8)</f>
        <v>4</v>
      </c>
      <c r="E8" s="228" t="str">
        <f>IF('Control Design'!F6=0," ",'Control Design'!F6)</f>
        <v>New wx planning software</v>
      </c>
      <c r="F8" s="229">
        <f xml:space="preserve"> IF('Control Design'!G6=0," ",'Control Design'!G6)</f>
        <v>41550</v>
      </c>
      <c r="G8" s="229">
        <f xml:space="preserve"> IF('Control Design'!H6=0," ",'Control Design'!H6)</f>
        <v>41642</v>
      </c>
      <c r="H8" s="228">
        <f>IF(ROI!E6=0," ",ROI!E6)</f>
        <v>3493000</v>
      </c>
      <c r="I8" s="228">
        <f>IF(ROI!I6=0," ",ROI!I6)</f>
        <v>3493500</v>
      </c>
      <c r="J8" s="225">
        <f>IF('Risk Assessment'!H8=1," ",'Risk Assessment'!H8)</f>
        <v>3</v>
      </c>
    </row>
    <row r="9" spans="1:10" x14ac:dyDescent="0.25">
      <c r="A9" s="230" t="s">
        <v>90</v>
      </c>
      <c r="B9" s="221" t="s">
        <v>98</v>
      </c>
      <c r="C9" s="222">
        <v>41522</v>
      </c>
      <c r="D9" s="227">
        <f>IF('Risk Assessment'!D9=0," ",'Risk Assessment'!D9)</f>
        <v>7</v>
      </c>
      <c r="E9" s="228" t="str">
        <f>IF('Control Design'!F7=0," ",'Control Design'!F7)</f>
        <v>New routing</v>
      </c>
      <c r="F9" s="229">
        <f xml:space="preserve"> IF('Control Design'!G7=0," ",'Control Design'!G7)</f>
        <v>41551</v>
      </c>
      <c r="G9" s="229">
        <f xml:space="preserve"> IF('Control Design'!H7=0," ",'Control Design'!H7)</f>
        <v>41643</v>
      </c>
      <c r="H9" s="228" t="str">
        <f>IF(ROI!E7=0," ",ROI!E7)</f>
        <v xml:space="preserve"> </v>
      </c>
      <c r="I9" s="228" t="str">
        <f>IF(ROI!I7=0," ",ROI!I7)</f>
        <v xml:space="preserve"> </v>
      </c>
      <c r="J9" s="225">
        <f>IF('Risk Assessment'!H9=1," ",'Risk Assessment'!H9)</f>
        <v>14</v>
      </c>
    </row>
    <row r="10" spans="1:10" x14ac:dyDescent="0.25">
      <c r="A10" s="230" t="s">
        <v>91</v>
      </c>
      <c r="B10" s="221" t="s">
        <v>99</v>
      </c>
      <c r="C10" s="222">
        <v>41522</v>
      </c>
      <c r="D10" s="227">
        <f>IF('Risk Assessment'!D10=0," ",'Risk Assessment'!D10)</f>
        <v>2</v>
      </c>
      <c r="E10" s="228" t="str">
        <f>IF('Control Design'!F8=0," ",'Control Design'!F8)</f>
        <v>Helmet replacement plan</v>
      </c>
      <c r="F10" s="229">
        <f xml:space="preserve"> IF('Control Design'!G8=0," ",'Control Design'!G8)</f>
        <v>41552</v>
      </c>
      <c r="G10" s="229">
        <f xml:space="preserve"> IF('Control Design'!H8=0," ",'Control Design'!H8)</f>
        <v>41644</v>
      </c>
      <c r="H10" s="228">
        <f>IF(ROI!E8=0," ",ROI!E8)</f>
        <v>490000</v>
      </c>
      <c r="I10" s="228">
        <f>IF(ROI!I8=0," ",ROI!I8)</f>
        <v>488000</v>
      </c>
      <c r="J10" s="225">
        <f>IF('Risk Assessment'!H10=1," ",'Risk Assessment'!H10)</f>
        <v>3</v>
      </c>
    </row>
    <row r="11" spans="1:10" x14ac:dyDescent="0.25">
      <c r="A11" s="230" t="s">
        <v>92</v>
      </c>
      <c r="B11" s="221" t="s">
        <v>100</v>
      </c>
      <c r="C11" s="222">
        <v>41522</v>
      </c>
      <c r="D11" s="227">
        <f>IF('Risk Assessment'!D11=0," ",'Risk Assessment'!D11)</f>
        <v>10</v>
      </c>
      <c r="E11" s="228" t="str">
        <f>IF('Control Design'!F9=0," ",'Control Design'!F9)</f>
        <v>Limit mission profile</v>
      </c>
      <c r="F11" s="229">
        <f xml:space="preserve"> IF('Control Design'!G9=0," ",'Control Design'!G9)</f>
        <v>41553</v>
      </c>
      <c r="G11" s="229">
        <f xml:space="preserve"> IF('Control Design'!H9=0," ",'Control Design'!H9)</f>
        <v>41645</v>
      </c>
      <c r="H11" s="228" t="str">
        <f>IF(ROI!E9=0," ",ROI!E9)</f>
        <v xml:space="preserve"> </v>
      </c>
      <c r="I11" s="228" t="str">
        <f>IF(ROI!I9=0," ",ROI!I9)</f>
        <v xml:space="preserve"> </v>
      </c>
      <c r="J11" s="225">
        <f>IF('Risk Assessment'!H11=1," ",'Risk Assessment'!H11)</f>
        <v>6</v>
      </c>
    </row>
    <row r="12" spans="1:10" x14ac:dyDescent="0.25">
      <c r="A12" s="230" t="s">
        <v>93</v>
      </c>
      <c r="B12" s="221" t="s">
        <v>101</v>
      </c>
      <c r="C12" s="222">
        <v>41522</v>
      </c>
      <c r="D12" s="227">
        <f>IF('Risk Assessment'!D12=0," ",'Risk Assessment'!D12)</f>
        <v>10</v>
      </c>
      <c r="E12" s="228" t="str">
        <f>IF('Control Design'!F10=0," ",'Control Design'!F10)</f>
        <v>Repair O2 system</v>
      </c>
      <c r="F12" s="229">
        <f xml:space="preserve"> IF('Control Design'!G10=0," ",'Control Design'!G10)</f>
        <v>41554</v>
      </c>
      <c r="G12" s="229">
        <f xml:space="preserve"> IF('Control Design'!H10=0," ",'Control Design'!H10)</f>
        <v>41646</v>
      </c>
      <c r="H12" s="228" t="str">
        <f>IF(ROI!E10=0," ",ROI!E10)</f>
        <v xml:space="preserve"> </v>
      </c>
      <c r="I12" s="228" t="str">
        <f>IF(ROI!I10=0," ",ROI!I10)</f>
        <v xml:space="preserve"> </v>
      </c>
      <c r="J12" s="225">
        <f>IF('Risk Assessment'!H12=1," ",'Risk Assessment'!H12)</f>
        <v>10</v>
      </c>
    </row>
    <row r="13" spans="1:10" x14ac:dyDescent="0.25">
      <c r="A13" s="230" t="s">
        <v>94</v>
      </c>
      <c r="B13" s="221" t="s">
        <v>102</v>
      </c>
      <c r="C13" s="222">
        <v>41522</v>
      </c>
      <c r="D13" s="227">
        <f>IF('Risk Assessment'!D13=0," ",'Risk Assessment'!D13)</f>
        <v>3</v>
      </c>
      <c r="E13" s="228" t="str">
        <f>IF('Control Design'!F11=0," ",'Control Design'!F11)</f>
        <v>new markers, training</v>
      </c>
      <c r="F13" s="229">
        <f xml:space="preserve"> IF('Control Design'!G11=0," ",'Control Design'!G11)</f>
        <v>41555</v>
      </c>
      <c r="G13" s="229">
        <f xml:space="preserve"> IF('Control Design'!H11=0," ",'Control Design'!H11)</f>
        <v>41647</v>
      </c>
      <c r="H13" s="228">
        <f>IF(ROI!E11=0," ",ROI!E11)</f>
        <v>89600</v>
      </c>
      <c r="I13" s="228">
        <f>IF(ROI!I11=0," ",ROI!I11)</f>
        <v>89550</v>
      </c>
      <c r="J13" s="225">
        <f>IF('Risk Assessment'!H13=1," ",'Risk Assessment'!H13)</f>
        <v>10</v>
      </c>
    </row>
    <row r="14" spans="1:10" x14ac:dyDescent="0.25">
      <c r="A14" s="230" t="s">
        <v>95</v>
      </c>
      <c r="B14" s="221" t="s">
        <v>103</v>
      </c>
      <c r="C14" s="222">
        <v>41522</v>
      </c>
      <c r="D14" s="227">
        <f>IF('Risk Assessment'!D14=0," ",'Risk Assessment'!D14)</f>
        <v>6</v>
      </c>
      <c r="E14" s="228" t="str">
        <f>IF('Control Design'!F12=0," ",'Control Design'!F12)</f>
        <v>Training, policy, Document</v>
      </c>
      <c r="F14" s="229">
        <f xml:space="preserve"> IF('Control Design'!G12=0," ",'Control Design'!G12)</f>
        <v>41556</v>
      </c>
      <c r="G14" s="229">
        <f xml:space="preserve"> IF('Control Design'!H12=0," ",'Control Design'!H12)</f>
        <v>41648</v>
      </c>
      <c r="H14" s="228">
        <f>IF(ROI!E12=0," ",ROI!E12)</f>
        <v>56000</v>
      </c>
      <c r="I14" s="228">
        <f>IF(ROI!I12=0," ",ROI!I12)</f>
        <v>55000</v>
      </c>
      <c r="J14" s="225">
        <f>IF('Risk Assessment'!H14=1," ",'Risk Assessment'!H14)</f>
        <v>6</v>
      </c>
    </row>
    <row r="15" spans="1:10" ht="30" x14ac:dyDescent="0.25">
      <c r="A15" s="230" t="s">
        <v>96</v>
      </c>
      <c r="B15" s="221" t="s">
        <v>104</v>
      </c>
      <c r="C15" s="222">
        <v>41522</v>
      </c>
      <c r="D15" s="227">
        <f>IF('Risk Assessment'!D15=0," ",'Risk Assessment'!D15)</f>
        <v>3</v>
      </c>
      <c r="E15" s="228" t="str">
        <f>IF('Control Design'!F13=0," ",'Control Design'!F13)</f>
        <v xml:space="preserve">Training </v>
      </c>
      <c r="F15" s="229">
        <f xml:space="preserve"> IF('Control Design'!G13=0," ",'Control Design'!G13)</f>
        <v>41557</v>
      </c>
      <c r="G15" s="229">
        <f xml:space="preserve"> IF('Control Design'!H13=0," ",'Control Design'!H13)</f>
        <v>41649</v>
      </c>
      <c r="H15" s="228" t="str">
        <f>IF(ROI!E13=0," ",ROI!E13)</f>
        <v xml:space="preserve"> </v>
      </c>
      <c r="I15" s="228" t="str">
        <f>IF(ROI!I13=0," ",ROI!I13)</f>
        <v xml:space="preserve"> </v>
      </c>
      <c r="J15" s="225">
        <f>IF('Risk Assessment'!H15=1," ",'Risk Assessment'!H15)</f>
        <v>5</v>
      </c>
    </row>
    <row r="16" spans="1:10" x14ac:dyDescent="0.25">
      <c r="A16" s="226"/>
      <c r="B16" s="226"/>
      <c r="C16" s="231"/>
      <c r="D16" s="227">
        <f>IF('Risk Assessment'!D16=0," ",'Risk Assessment'!D16)</f>
        <v>1</v>
      </c>
      <c r="E16" s="228" t="str">
        <f>IF('Control Design'!F14=0," ",'Control Design'!F14)</f>
        <v xml:space="preserve"> </v>
      </c>
      <c r="F16" s="229" t="str">
        <f xml:space="preserve"> IF('Control Design'!G14=0," ",'Control Design'!G14)</f>
        <v xml:space="preserve"> </v>
      </c>
      <c r="G16" s="229" t="str">
        <f xml:space="preserve"> IF('Control Design'!H14=0," ",'Control Design'!H14)</f>
        <v xml:space="preserve"> </v>
      </c>
      <c r="H16" s="228" t="str">
        <f>IF(ROI!E14=0," ",ROI!E14)</f>
        <v xml:space="preserve"> </v>
      </c>
      <c r="I16" s="228" t="str">
        <f>IF(ROI!I14=0," ",ROI!I14)</f>
        <v xml:space="preserve"> </v>
      </c>
      <c r="J16" s="225" t="str">
        <f>IF('Risk Assessment'!H16=1," ",'Risk Assessment'!H16)</f>
        <v xml:space="preserve"> </v>
      </c>
    </row>
    <row r="17" spans="1:10" x14ac:dyDescent="0.25">
      <c r="A17" s="226"/>
      <c r="B17" s="226"/>
      <c r="C17" s="231"/>
      <c r="D17" s="227">
        <f>IF('Risk Assessment'!D17=0," ",'Risk Assessment'!D17)</f>
        <v>1</v>
      </c>
      <c r="E17" s="228" t="str">
        <f>IF('Control Design'!F15=0," ",'Control Design'!F15)</f>
        <v xml:space="preserve"> </v>
      </c>
      <c r="F17" s="229" t="str">
        <f xml:space="preserve"> IF('Control Design'!G15=0," ",'Control Design'!G15)</f>
        <v xml:space="preserve"> </v>
      </c>
      <c r="G17" s="229" t="str">
        <f xml:space="preserve"> IF('Control Design'!H15=0," ",'Control Design'!H15)</f>
        <v xml:space="preserve"> </v>
      </c>
      <c r="H17" s="228" t="str">
        <f>IF(ROI!E15=0," ",ROI!E15)</f>
        <v xml:space="preserve"> </v>
      </c>
      <c r="I17" s="228" t="str">
        <f>IF(ROI!I15=0," ",ROI!I15)</f>
        <v xml:space="preserve"> </v>
      </c>
      <c r="J17" s="225" t="str">
        <f>IF('Risk Assessment'!H17=1," ",'Risk Assessment'!H17)</f>
        <v xml:space="preserve"> </v>
      </c>
    </row>
    <row r="18" spans="1:10" x14ac:dyDescent="0.25">
      <c r="A18" s="226"/>
      <c r="B18" s="226"/>
      <c r="C18" s="231"/>
      <c r="D18" s="227">
        <f>IF('Risk Assessment'!D18=0," ",'Risk Assessment'!D18)</f>
        <v>1</v>
      </c>
      <c r="E18" s="228" t="str">
        <f>IF('Control Design'!F16=0," ",'Control Design'!F16)</f>
        <v xml:space="preserve"> </v>
      </c>
      <c r="F18" s="229" t="str">
        <f xml:space="preserve"> IF('Control Design'!G16=0," ",'Control Design'!G16)</f>
        <v xml:space="preserve"> </v>
      </c>
      <c r="G18" s="229" t="str">
        <f xml:space="preserve"> IF('Control Design'!H16=0," ",'Control Design'!H16)</f>
        <v xml:space="preserve"> </v>
      </c>
      <c r="H18" s="228" t="str">
        <f>IF(ROI!E16=0," ",ROI!E16)</f>
        <v xml:space="preserve"> </v>
      </c>
      <c r="I18" s="228" t="str">
        <f>IF(ROI!I16=0," ",ROI!I16)</f>
        <v xml:space="preserve"> </v>
      </c>
      <c r="J18" s="225" t="str">
        <f>IF('Risk Assessment'!H18=1," ",'Risk Assessment'!H18)</f>
        <v xml:space="preserve"> </v>
      </c>
    </row>
    <row r="19" spans="1:10" x14ac:dyDescent="0.25">
      <c r="A19" s="226"/>
      <c r="B19" s="226"/>
      <c r="C19" s="231"/>
      <c r="D19" s="227">
        <f>IF('Risk Assessment'!D19=0," ",'Risk Assessment'!D19)</f>
        <v>1</v>
      </c>
      <c r="E19" s="228" t="str">
        <f>IF('Control Design'!F17=0," ",'Control Design'!F17)</f>
        <v xml:space="preserve"> </v>
      </c>
      <c r="F19" s="229" t="str">
        <f xml:space="preserve"> IF('Control Design'!G17=0," ",'Control Design'!G17)</f>
        <v xml:space="preserve"> </v>
      </c>
      <c r="G19" s="229" t="str">
        <f xml:space="preserve"> IF('Control Design'!H17=0," ",'Control Design'!H17)</f>
        <v xml:space="preserve"> </v>
      </c>
      <c r="H19" s="228" t="str">
        <f>IF(ROI!E17=0," ",ROI!E17)</f>
        <v xml:space="preserve"> </v>
      </c>
      <c r="I19" s="228" t="str">
        <f>IF(ROI!I17=0," ",ROI!I17)</f>
        <v xml:space="preserve"> </v>
      </c>
      <c r="J19" s="225" t="str">
        <f>IF('Risk Assessment'!H19=1," ",'Risk Assessment'!H19)</f>
        <v xml:space="preserve"> </v>
      </c>
    </row>
    <row r="20" spans="1:10" x14ac:dyDescent="0.25">
      <c r="A20" s="226"/>
      <c r="B20" s="226"/>
      <c r="C20" s="231"/>
      <c r="D20" s="227">
        <f>IF('Risk Assessment'!D20=0," ",'Risk Assessment'!D20)</f>
        <v>1</v>
      </c>
      <c r="E20" s="228" t="str">
        <f>IF('Control Design'!F18=0," ",'Control Design'!F18)</f>
        <v xml:space="preserve"> </v>
      </c>
      <c r="F20" s="229" t="str">
        <f xml:space="preserve"> IF('Control Design'!G18=0," ",'Control Design'!G18)</f>
        <v xml:space="preserve"> </v>
      </c>
      <c r="G20" s="229" t="str">
        <f xml:space="preserve"> IF('Control Design'!H18=0," ",'Control Design'!H18)</f>
        <v xml:space="preserve"> </v>
      </c>
      <c r="H20" s="228" t="str">
        <f>IF(ROI!E18=0," ",ROI!E18)</f>
        <v xml:space="preserve"> </v>
      </c>
      <c r="I20" s="228" t="str">
        <f>IF(ROI!I18=0," ",ROI!I18)</f>
        <v xml:space="preserve"> </v>
      </c>
      <c r="J20" s="225" t="str">
        <f>IF('Risk Assessment'!H20=1," ",'Risk Assessment'!H20)</f>
        <v xml:space="preserve"> </v>
      </c>
    </row>
    <row r="21" spans="1:10" x14ac:dyDescent="0.25">
      <c r="A21" s="226"/>
      <c r="B21" s="226"/>
      <c r="C21" s="231"/>
      <c r="D21" s="227">
        <f>IF('Risk Assessment'!D21=0," ",'Risk Assessment'!D21)</f>
        <v>1</v>
      </c>
      <c r="E21" s="228" t="str">
        <f>IF('Control Design'!F19=0," ",'Control Design'!F19)</f>
        <v xml:space="preserve"> </v>
      </c>
      <c r="F21" s="229" t="str">
        <f xml:space="preserve"> IF('Control Design'!G19=0," ",'Control Design'!G19)</f>
        <v xml:space="preserve"> </v>
      </c>
      <c r="G21" s="229" t="str">
        <f xml:space="preserve"> IF('Control Design'!H19=0," ",'Control Design'!H19)</f>
        <v xml:space="preserve"> </v>
      </c>
      <c r="H21" s="228" t="str">
        <f>IF(ROI!E19=0," ",ROI!E19)</f>
        <v xml:space="preserve"> </v>
      </c>
      <c r="I21" s="228" t="str">
        <f>IF(ROI!I19=0," ",ROI!I19)</f>
        <v xml:space="preserve"> </v>
      </c>
      <c r="J21" s="225" t="str">
        <f>IF('Risk Assessment'!H21=1," ",'Risk Assessment'!H21)</f>
        <v xml:space="preserve"> </v>
      </c>
    </row>
    <row r="22" spans="1:10" x14ac:dyDescent="0.25">
      <c r="A22" s="226"/>
      <c r="B22" s="226"/>
      <c r="C22" s="231"/>
      <c r="D22" s="227">
        <f>IF('Risk Assessment'!D22=0," ",'Risk Assessment'!D22)</f>
        <v>1</v>
      </c>
      <c r="E22" s="228" t="str">
        <f>IF('Control Design'!F20=0," ",'Control Design'!F20)</f>
        <v xml:space="preserve"> </v>
      </c>
      <c r="F22" s="229" t="str">
        <f xml:space="preserve"> IF('Control Design'!G20=0," ",'Control Design'!G20)</f>
        <v xml:space="preserve"> </v>
      </c>
      <c r="G22" s="229" t="str">
        <f xml:space="preserve"> IF('Control Design'!H20=0," ",'Control Design'!H20)</f>
        <v xml:space="preserve"> </v>
      </c>
      <c r="H22" s="228" t="str">
        <f>IF(ROI!E20=0," ",ROI!E20)</f>
        <v xml:space="preserve"> </v>
      </c>
      <c r="I22" s="228" t="str">
        <f>IF(ROI!I20=0," ",ROI!I20)</f>
        <v xml:space="preserve"> </v>
      </c>
      <c r="J22" s="225" t="str">
        <f>IF('Risk Assessment'!H22=1," ",'Risk Assessment'!H22)</f>
        <v xml:space="preserve"> </v>
      </c>
    </row>
    <row r="23" spans="1:10" x14ac:dyDescent="0.25">
      <c r="A23" s="226"/>
      <c r="B23" s="226"/>
      <c r="C23" s="231"/>
      <c r="D23" s="227">
        <f>IF('Risk Assessment'!D23=0," ",'Risk Assessment'!D23)</f>
        <v>1</v>
      </c>
      <c r="E23" s="228" t="str">
        <f>IF('Control Design'!F21=0," ",'Control Design'!F21)</f>
        <v xml:space="preserve"> </v>
      </c>
      <c r="F23" s="229" t="str">
        <f xml:space="preserve"> IF('Control Design'!G21=0," ",'Control Design'!G21)</f>
        <v xml:space="preserve"> </v>
      </c>
      <c r="G23" s="229" t="str">
        <f xml:space="preserve"> IF('Control Design'!H21=0," ",'Control Design'!H21)</f>
        <v xml:space="preserve"> </v>
      </c>
      <c r="H23" s="228" t="str">
        <f>IF(ROI!E21=0," ",ROI!E21)</f>
        <v xml:space="preserve"> </v>
      </c>
      <c r="I23" s="228" t="str">
        <f>IF(ROI!I21=0," ",ROI!I21)</f>
        <v xml:space="preserve"> </v>
      </c>
      <c r="J23" s="225" t="str">
        <f>IF('Risk Assessment'!H23=1," ",'Risk Assessment'!H23)</f>
        <v xml:space="preserve"> </v>
      </c>
    </row>
    <row r="24" spans="1:10" x14ac:dyDescent="0.25">
      <c r="A24" s="226"/>
      <c r="B24" s="226"/>
      <c r="C24" s="231"/>
      <c r="D24" s="227">
        <f>IF('Risk Assessment'!D24=0," ",'Risk Assessment'!D24)</f>
        <v>1</v>
      </c>
      <c r="E24" s="228" t="str">
        <f>IF('Control Design'!F22=0," ",'Control Design'!F22)</f>
        <v xml:space="preserve"> </v>
      </c>
      <c r="F24" s="229" t="str">
        <f xml:space="preserve"> IF('Control Design'!G22=0," ",'Control Design'!G22)</f>
        <v xml:space="preserve"> </v>
      </c>
      <c r="G24" s="229" t="str">
        <f xml:space="preserve"> IF('Control Design'!H22=0," ",'Control Design'!H22)</f>
        <v xml:space="preserve"> </v>
      </c>
      <c r="H24" s="228" t="str">
        <f>IF(ROI!E22=0," ",ROI!E22)</f>
        <v xml:space="preserve"> </v>
      </c>
      <c r="I24" s="228" t="str">
        <f>IF(ROI!I22=0," ",ROI!I22)</f>
        <v xml:space="preserve"> </v>
      </c>
      <c r="J24" s="225" t="str">
        <f>IF('Risk Assessment'!H24=1," ",'Risk Assessment'!H24)</f>
        <v xml:space="preserve"> </v>
      </c>
    </row>
    <row r="25" spans="1:10" x14ac:dyDescent="0.25">
      <c r="A25" s="226"/>
      <c r="B25" s="226"/>
      <c r="C25" s="231"/>
      <c r="D25" s="227">
        <f>IF('Risk Assessment'!D25=0," ",'Risk Assessment'!D25)</f>
        <v>1</v>
      </c>
      <c r="E25" s="228" t="str">
        <f>IF('Control Design'!F23=0," ",'Control Design'!F23)</f>
        <v xml:space="preserve"> </v>
      </c>
      <c r="F25" s="229" t="str">
        <f xml:space="preserve"> IF('Control Design'!G23=0," ",'Control Design'!G23)</f>
        <v xml:space="preserve"> </v>
      </c>
      <c r="G25" s="229" t="str">
        <f xml:space="preserve"> IF('Control Design'!H23=0," ",'Control Design'!H23)</f>
        <v xml:space="preserve"> </v>
      </c>
      <c r="H25" s="228" t="str">
        <f>IF(ROI!E23=0," ",ROI!E23)</f>
        <v xml:space="preserve"> </v>
      </c>
      <c r="I25" s="228" t="str">
        <f>IF(ROI!I23=0," ",ROI!I23)</f>
        <v xml:space="preserve"> </v>
      </c>
      <c r="J25" s="225" t="str">
        <f>IF('Risk Assessment'!H25=1," ",'Risk Assessment'!H25)</f>
        <v xml:space="preserve"> </v>
      </c>
    </row>
    <row r="26" spans="1:10" x14ac:dyDescent="0.25">
      <c r="A26" s="226"/>
      <c r="B26" s="226"/>
      <c r="C26" s="231"/>
      <c r="D26" s="227">
        <f>IF('Risk Assessment'!D26=0," ",'Risk Assessment'!D26)</f>
        <v>1</v>
      </c>
      <c r="E26" s="228" t="str">
        <f>IF('Control Design'!F24=0," ",'Control Design'!F24)</f>
        <v xml:space="preserve"> </v>
      </c>
      <c r="F26" s="229" t="str">
        <f xml:space="preserve"> IF('Control Design'!G24=0," ",'Control Design'!G24)</f>
        <v xml:space="preserve"> </v>
      </c>
      <c r="G26" s="229" t="str">
        <f xml:space="preserve"> IF('Control Design'!H24=0," ",'Control Design'!H24)</f>
        <v xml:space="preserve"> </v>
      </c>
      <c r="H26" s="228" t="str">
        <f>IF(ROI!E24=0," ",ROI!E24)</f>
        <v xml:space="preserve"> </v>
      </c>
      <c r="I26" s="228" t="str">
        <f>IF(ROI!I24=0," ",ROI!I24)</f>
        <v xml:space="preserve"> </v>
      </c>
      <c r="J26" s="225" t="str">
        <f>IF('Risk Assessment'!H26=1," ",'Risk Assessment'!H26)</f>
        <v xml:space="preserve"> </v>
      </c>
    </row>
    <row r="27" spans="1:10" x14ac:dyDescent="0.25">
      <c r="A27" s="226"/>
      <c r="B27" s="226"/>
      <c r="C27" s="231"/>
      <c r="D27" s="227">
        <f>IF('Risk Assessment'!D27=0," ",'Risk Assessment'!D27)</f>
        <v>1</v>
      </c>
      <c r="E27" s="228" t="str">
        <f>IF('Control Design'!F25=0," ",'Control Design'!F25)</f>
        <v xml:space="preserve"> </v>
      </c>
      <c r="F27" s="229" t="str">
        <f xml:space="preserve"> IF('Control Design'!G25=0," ",'Control Design'!G25)</f>
        <v xml:space="preserve"> </v>
      </c>
      <c r="G27" s="229" t="str">
        <f xml:space="preserve"> IF('Control Design'!H25=0," ",'Control Design'!H25)</f>
        <v xml:space="preserve"> </v>
      </c>
      <c r="H27" s="228" t="str">
        <f>IF(ROI!E25=0," ",ROI!E25)</f>
        <v xml:space="preserve"> </v>
      </c>
      <c r="I27" s="228" t="str">
        <f>IF(ROI!I25=0," ",ROI!I25)</f>
        <v xml:space="preserve"> </v>
      </c>
      <c r="J27" s="225" t="str">
        <f>IF('Risk Assessment'!H27=1," ",'Risk Assessment'!H27)</f>
        <v xml:space="preserve"> </v>
      </c>
    </row>
    <row r="28" spans="1:10" x14ac:dyDescent="0.25">
      <c r="A28" s="226"/>
      <c r="B28" s="226"/>
      <c r="C28" s="231"/>
      <c r="D28" s="227">
        <f>IF('Risk Assessment'!D28=0," ",'Risk Assessment'!D28)</f>
        <v>1</v>
      </c>
      <c r="E28" s="228" t="str">
        <f>IF('Control Design'!F26=0," ",'Control Design'!F26)</f>
        <v xml:space="preserve"> </v>
      </c>
      <c r="F28" s="229" t="str">
        <f xml:space="preserve"> IF('Control Design'!G26=0," ",'Control Design'!G26)</f>
        <v xml:space="preserve"> </v>
      </c>
      <c r="G28" s="229" t="str">
        <f xml:space="preserve"> IF('Control Design'!H26=0," ",'Control Design'!H26)</f>
        <v xml:space="preserve"> </v>
      </c>
      <c r="H28" s="228" t="str">
        <f>IF(ROI!E26=0," ",ROI!E26)</f>
        <v xml:space="preserve"> </v>
      </c>
      <c r="I28" s="228" t="str">
        <f>IF(ROI!I26=0," ",ROI!I26)</f>
        <v xml:space="preserve"> </v>
      </c>
      <c r="J28" s="225" t="str">
        <f>IF('Risk Assessment'!H28=1," ",'Risk Assessment'!H28)</f>
        <v xml:space="preserve"> </v>
      </c>
    </row>
    <row r="29" spans="1:10" x14ac:dyDescent="0.25">
      <c r="A29" s="226"/>
      <c r="B29" s="226"/>
      <c r="C29" s="231"/>
      <c r="D29" s="227">
        <f>IF('Risk Assessment'!D29=0," ",'Risk Assessment'!D29)</f>
        <v>1</v>
      </c>
      <c r="E29" s="228" t="str">
        <f>IF('Control Design'!F27=0," ",'Control Design'!F27)</f>
        <v xml:space="preserve"> </v>
      </c>
      <c r="F29" s="229" t="str">
        <f xml:space="preserve"> IF('Control Design'!G27=0," ",'Control Design'!G27)</f>
        <v xml:space="preserve"> </v>
      </c>
      <c r="G29" s="229" t="str">
        <f xml:space="preserve"> IF('Control Design'!H27=0," ",'Control Design'!H27)</f>
        <v xml:space="preserve"> </v>
      </c>
      <c r="H29" s="228" t="str">
        <f>IF(ROI!E27=0," ",ROI!E27)</f>
        <v xml:space="preserve"> </v>
      </c>
      <c r="I29" s="228" t="str">
        <f>IF(ROI!I27=0," ",ROI!I27)</f>
        <v xml:space="preserve"> </v>
      </c>
      <c r="J29" s="225" t="str">
        <f>IF('Risk Assessment'!H29=1," ",'Risk Assessment'!H29)</f>
        <v xml:space="preserve"> </v>
      </c>
    </row>
    <row r="30" spans="1:10" x14ac:dyDescent="0.25">
      <c r="A30" s="226"/>
      <c r="B30" s="226"/>
      <c r="C30" s="231"/>
      <c r="D30" s="227">
        <f>IF('Risk Assessment'!D30=0," ",'Risk Assessment'!D30)</f>
        <v>1</v>
      </c>
      <c r="E30" s="228" t="str">
        <f>IF('Control Design'!F28=0," ",'Control Design'!F28)</f>
        <v xml:space="preserve"> </v>
      </c>
      <c r="F30" s="229" t="str">
        <f xml:space="preserve"> IF('Control Design'!G28=0," ",'Control Design'!G28)</f>
        <v xml:space="preserve"> </v>
      </c>
      <c r="G30" s="229" t="str">
        <f xml:space="preserve"> IF('Control Design'!H28=0," ",'Control Design'!H28)</f>
        <v xml:space="preserve"> </v>
      </c>
      <c r="H30" s="228" t="str">
        <f>IF(ROI!E28=0," ",ROI!E28)</f>
        <v xml:space="preserve"> </v>
      </c>
      <c r="I30" s="228" t="str">
        <f>IF(ROI!I28=0," ",ROI!I28)</f>
        <v xml:space="preserve"> </v>
      </c>
      <c r="J30" s="225" t="str">
        <f>IF('Risk Assessment'!H30=1," ",'Risk Assessment'!H30)</f>
        <v xml:space="preserve"> </v>
      </c>
    </row>
    <row r="31" spans="1:10" x14ac:dyDescent="0.25">
      <c r="B31" s="1"/>
      <c r="D31" s="1">
        <f>IF('Risk Assessment'!D31=0," ",'Risk Assessment'!D31)</f>
        <v>1</v>
      </c>
      <c r="E31" s="25" t="str">
        <f>IF('Control Design'!F29=0," ",'Control Design'!F29)</f>
        <v xml:space="preserve"> </v>
      </c>
      <c r="F31" s="33" t="str">
        <f xml:space="preserve"> IF('Control Design'!G29=0," ",'Control Design'!G29)</f>
        <v xml:space="preserve"> </v>
      </c>
      <c r="G31" s="33" t="str">
        <f xml:space="preserve"> IF('Control Design'!H29=0," ",'Control Design'!H29)</f>
        <v xml:space="preserve"> </v>
      </c>
      <c r="H31" s="25" t="str">
        <f>IF(ROI!E29=0," ",ROI!E29)</f>
        <v xml:space="preserve"> </v>
      </c>
      <c r="I31" s="25" t="str">
        <f>IF(ROI!I29=0," ",ROI!I29)</f>
        <v xml:space="preserve"> </v>
      </c>
    </row>
    <row r="32" spans="1:10" ht="18.75" x14ac:dyDescent="0.3">
      <c r="A32" s="81" t="s">
        <v>46</v>
      </c>
      <c r="B32" s="82">
        <v>1</v>
      </c>
      <c r="C32" s="269" t="s">
        <v>148</v>
      </c>
      <c r="D32" s="270"/>
      <c r="E32" s="270"/>
      <c r="F32" s="270"/>
      <c r="G32" s="270"/>
      <c r="H32" s="270"/>
      <c r="I32" s="270"/>
      <c r="J32" s="270"/>
    </row>
    <row r="33" spans="1:10" ht="18.75" x14ac:dyDescent="0.3">
      <c r="B33" s="82"/>
      <c r="C33" s="270"/>
      <c r="D33" s="270"/>
      <c r="E33" s="270"/>
      <c r="F33" s="270"/>
      <c r="G33" s="270"/>
      <c r="H33" s="270"/>
      <c r="I33" s="270"/>
      <c r="J33" s="270"/>
    </row>
    <row r="34" spans="1:10" ht="18.75" x14ac:dyDescent="0.3">
      <c r="B34" s="82"/>
      <c r="C34" s="270"/>
      <c r="D34" s="270"/>
      <c r="E34" s="270"/>
      <c r="F34" s="270"/>
      <c r="G34" s="270"/>
      <c r="H34" s="270"/>
      <c r="I34" s="270"/>
      <c r="J34" s="270"/>
    </row>
    <row r="35" spans="1:10" ht="18.75" x14ac:dyDescent="0.3">
      <c r="B35" s="82"/>
      <c r="C35" s="97"/>
      <c r="D35" s="97"/>
      <c r="E35" s="97"/>
      <c r="F35" s="97"/>
      <c r="G35" s="97"/>
      <c r="H35" s="97"/>
      <c r="I35" s="97"/>
      <c r="J35" s="97"/>
    </row>
    <row r="36" spans="1:10" ht="18.75" x14ac:dyDescent="0.3">
      <c r="B36" s="82">
        <v>2</v>
      </c>
      <c r="C36" s="98" t="s">
        <v>49</v>
      </c>
    </row>
    <row r="37" spans="1:10" ht="18.75" x14ac:dyDescent="0.3">
      <c r="B37" s="82"/>
    </row>
    <row r="38" spans="1:10" ht="18.75" x14ac:dyDescent="0.3">
      <c r="B38" s="82">
        <v>5</v>
      </c>
      <c r="C38" s="269" t="s">
        <v>50</v>
      </c>
      <c r="D38" s="270"/>
      <c r="E38" s="270"/>
      <c r="F38" s="270"/>
      <c r="G38" s="270"/>
      <c r="H38" s="270"/>
      <c r="I38" s="270"/>
      <c r="J38" s="270"/>
    </row>
    <row r="39" spans="1:10" ht="18.75" x14ac:dyDescent="0.3">
      <c r="B39" s="82"/>
      <c r="C39" s="270"/>
      <c r="D39" s="270"/>
      <c r="E39" s="270"/>
      <c r="F39" s="270"/>
      <c r="G39" s="270"/>
      <c r="H39" s="270"/>
      <c r="I39" s="270"/>
      <c r="J39" s="270"/>
    </row>
    <row r="40" spans="1:10" ht="18.75" x14ac:dyDescent="0.3">
      <c r="B40" s="82"/>
      <c r="C40" s="270"/>
      <c r="D40" s="270"/>
      <c r="E40" s="270"/>
      <c r="F40" s="270"/>
      <c r="G40" s="270"/>
      <c r="H40" s="270"/>
      <c r="I40" s="270"/>
      <c r="J40" s="270"/>
    </row>
    <row r="41" spans="1:10" ht="18.75" x14ac:dyDescent="0.3">
      <c r="B41" s="82">
        <v>6</v>
      </c>
      <c r="C41" s="98" t="s">
        <v>51</v>
      </c>
      <c r="D41" s="82"/>
      <c r="E41" s="98"/>
      <c r="F41" s="98"/>
      <c r="G41" s="98"/>
      <c r="H41" s="98"/>
      <c r="I41" s="98"/>
      <c r="J41" s="98"/>
    </row>
    <row r="42" spans="1:10" ht="18.75" x14ac:dyDescent="0.3">
      <c r="B42" s="82"/>
      <c r="C42" s="98"/>
      <c r="D42" s="82"/>
      <c r="E42" s="98"/>
      <c r="F42" s="98"/>
      <c r="G42" s="98"/>
      <c r="H42" s="98"/>
      <c r="I42" s="98"/>
      <c r="J42" s="98"/>
    </row>
    <row r="43" spans="1:10" ht="18.75" x14ac:dyDescent="0.3">
      <c r="B43" s="82">
        <v>14</v>
      </c>
      <c r="C43" s="98" t="s">
        <v>53</v>
      </c>
      <c r="D43" s="82"/>
      <c r="E43" s="98"/>
      <c r="F43" s="98"/>
      <c r="G43" s="98"/>
      <c r="H43" s="98"/>
      <c r="I43" s="98"/>
      <c r="J43" s="98"/>
    </row>
    <row r="44" spans="1:10" ht="18.75" x14ac:dyDescent="0.3">
      <c r="B44" s="82"/>
      <c r="C44" s="98"/>
      <c r="D44" s="82"/>
      <c r="E44" s="98"/>
      <c r="F44" s="98"/>
      <c r="G44" s="98"/>
      <c r="H44" s="98"/>
      <c r="I44" s="98"/>
      <c r="J44" s="98"/>
    </row>
    <row r="45" spans="1:10" ht="23.25" x14ac:dyDescent="0.35">
      <c r="A45" s="132" t="s">
        <v>82</v>
      </c>
      <c r="B45" s="82">
        <v>15</v>
      </c>
      <c r="C45" s="98" t="s">
        <v>54</v>
      </c>
      <c r="D45" s="82"/>
      <c r="E45" s="98"/>
      <c r="F45" s="98"/>
      <c r="G45" s="98"/>
      <c r="H45" s="98"/>
      <c r="I45" s="98"/>
      <c r="J45" s="98"/>
    </row>
    <row r="46" spans="1:10" ht="18.75" x14ac:dyDescent="0.3">
      <c r="B46" s="82"/>
      <c r="C46" s="98"/>
      <c r="D46" s="82"/>
      <c r="E46" s="98"/>
      <c r="F46" s="98"/>
      <c r="G46" s="98"/>
      <c r="H46" s="98"/>
      <c r="I46" s="98"/>
      <c r="J46" s="98"/>
    </row>
    <row r="47" spans="1:10" ht="18.75" x14ac:dyDescent="0.3">
      <c r="B47" s="82">
        <v>21</v>
      </c>
      <c r="C47" s="98" t="s">
        <v>61</v>
      </c>
      <c r="D47" s="82"/>
      <c r="E47" s="98"/>
      <c r="F47" s="98"/>
      <c r="G47" s="98"/>
      <c r="H47" s="98"/>
      <c r="I47" s="98"/>
      <c r="J47" s="98"/>
    </row>
    <row r="48" spans="1:10" ht="18.75" x14ac:dyDescent="0.3">
      <c r="B48" s="82"/>
      <c r="C48" s="98"/>
      <c r="D48" s="82"/>
      <c r="E48" s="98"/>
      <c r="F48" s="98"/>
      <c r="G48" s="98"/>
      <c r="H48" s="98"/>
      <c r="I48" s="98"/>
      <c r="J48" s="98"/>
    </row>
    <row r="49" spans="2:10" ht="18.75" x14ac:dyDescent="0.3">
      <c r="B49" s="82">
        <v>22</v>
      </c>
      <c r="C49" s="98" t="s">
        <v>62</v>
      </c>
      <c r="D49" s="82"/>
      <c r="E49" s="98"/>
      <c r="F49" s="98"/>
      <c r="G49" s="98"/>
      <c r="H49" s="98"/>
      <c r="I49" s="98"/>
      <c r="J49" s="98"/>
    </row>
    <row r="50" spans="2:10" ht="18.75" x14ac:dyDescent="0.3">
      <c r="B50" s="82"/>
      <c r="C50" s="98"/>
      <c r="D50" s="82"/>
      <c r="E50" s="98"/>
      <c r="F50" s="98"/>
      <c r="G50" s="98"/>
      <c r="H50" s="98"/>
      <c r="I50" s="98"/>
      <c r="J50" s="98"/>
    </row>
    <row r="51" spans="2:10" ht="18.75" x14ac:dyDescent="0.3">
      <c r="B51" s="82"/>
      <c r="C51" s="98"/>
      <c r="D51" s="82"/>
      <c r="E51" s="98"/>
      <c r="F51" s="98"/>
      <c r="G51" s="98"/>
      <c r="H51" s="98"/>
      <c r="I51" s="98"/>
      <c r="J51" s="98"/>
    </row>
    <row r="52" spans="2:10" ht="18.75" x14ac:dyDescent="0.3">
      <c r="B52" s="82"/>
      <c r="C52" s="98"/>
      <c r="D52" s="82"/>
      <c r="E52" s="98"/>
      <c r="F52" s="98"/>
      <c r="G52" s="98"/>
      <c r="H52" s="98"/>
      <c r="I52" s="98"/>
      <c r="J52" s="98"/>
    </row>
    <row r="53" spans="2:10" ht="18.75" x14ac:dyDescent="0.3">
      <c r="B53" s="82"/>
      <c r="C53" s="98"/>
      <c r="D53" s="82"/>
      <c r="E53" s="98"/>
      <c r="F53" s="98"/>
      <c r="G53" s="98"/>
      <c r="H53" s="98"/>
      <c r="I53" s="98"/>
      <c r="J53" s="98"/>
    </row>
    <row r="54" spans="2:10" ht="18.75" x14ac:dyDescent="0.3">
      <c r="B54" s="82"/>
    </row>
    <row r="55" spans="2:10" ht="18.75" x14ac:dyDescent="0.3">
      <c r="B55" s="82"/>
    </row>
    <row r="56" spans="2:10" ht="18.75" x14ac:dyDescent="0.3">
      <c r="B56" s="82"/>
    </row>
    <row r="57" spans="2:10" ht="18.75" x14ac:dyDescent="0.3">
      <c r="B57" s="82"/>
    </row>
  </sheetData>
  <mergeCells count="2">
    <mergeCell ref="C32:J34"/>
    <mergeCell ref="C38:J40"/>
  </mergeCells>
  <conditionalFormatting sqref="D1 D4 D6:D31 D36:D37 D41:D1048576">
    <cfRule type="containsText" dxfId="34" priority="7" operator="containsText" text=" ">
      <formula>NOT(ISERROR(SEARCH(" ",D1)))</formula>
    </cfRule>
    <cfRule type="cellIs" dxfId="33" priority="8" operator="equal">
      <formula>0</formula>
    </cfRule>
    <cfRule type="cellIs" dxfId="32" priority="9" operator="greaterThanOrEqual">
      <formula>13</formula>
    </cfRule>
    <cfRule type="cellIs" dxfId="31" priority="10" operator="between">
      <formula>6</formula>
      <formula>12</formula>
    </cfRule>
    <cfRule type="cellIs" dxfId="30" priority="12" operator="lessThanOrEqual">
      <formula>5</formula>
    </cfRule>
  </conditionalFormatting>
  <conditionalFormatting sqref="J6:J30">
    <cfRule type="containsText" dxfId="29" priority="2" operator="containsText" text=" ">
      <formula>NOT(ISERROR(SEARCH(" ",J6)))</formula>
    </cfRule>
    <cfRule type="cellIs" dxfId="28" priority="3" operator="equal">
      <formula>0</formula>
    </cfRule>
    <cfRule type="cellIs" dxfId="27" priority="4" operator="greaterThanOrEqual">
      <formula>13</formula>
    </cfRule>
    <cfRule type="cellIs" dxfId="26" priority="5" operator="between">
      <formula>6</formula>
      <formula>12</formula>
    </cfRule>
    <cfRule type="cellIs" dxfId="25" priority="6" operator="lessThanOrEqual">
      <formula>5</formula>
    </cfRule>
  </conditionalFormatting>
  <conditionalFormatting sqref="D1:D37 D41:D1048576">
    <cfRule type="cellIs" dxfId="24" priority="1" operator="equal">
      <formula>1</formula>
    </cfRule>
  </conditionalFormatting>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71"/>
  <sheetViews>
    <sheetView zoomScale="90" zoomScaleNormal="90" workbookViewId="0">
      <selection activeCell="M7" sqref="M7"/>
    </sheetView>
  </sheetViews>
  <sheetFormatPr defaultRowHeight="15" x14ac:dyDescent="0.25"/>
  <cols>
    <col min="1" max="1" width="24.5703125" customWidth="1"/>
    <col min="2" max="2" width="10.85546875" style="8" customWidth="1"/>
    <col min="3" max="3" width="10.85546875" style="9" customWidth="1"/>
    <col min="4" max="4" width="8" style="16" customWidth="1"/>
    <col min="5" max="5" width="3.140625" style="16" customWidth="1"/>
    <col min="6" max="6" width="11.85546875" customWidth="1"/>
    <col min="7" max="7" width="11" customWidth="1"/>
    <col min="8" max="8" width="8.28515625" customWidth="1"/>
    <col min="9" max="9" width="7.28515625" customWidth="1"/>
    <col min="10" max="10" width="5.42578125" customWidth="1"/>
    <col min="11" max="11" width="9.5703125" customWidth="1"/>
    <col min="12" max="12" width="12.7109375" customWidth="1"/>
    <col min="13" max="13" width="14.5703125" customWidth="1"/>
  </cols>
  <sheetData>
    <row r="1" spans="1:18" ht="13.5" customHeight="1" x14ac:dyDescent="0.25">
      <c r="B1" s="16"/>
      <c r="C1" s="16"/>
      <c r="I1" s="16"/>
    </row>
    <row r="2" spans="1:18" ht="27" customHeight="1" x14ac:dyDescent="0.4">
      <c r="A2" s="26" t="s">
        <v>9</v>
      </c>
      <c r="B2" s="20"/>
      <c r="C2" s="20"/>
      <c r="D2" s="20"/>
      <c r="E2" s="20"/>
      <c r="F2" s="87"/>
      <c r="G2" s="87"/>
      <c r="H2" s="87"/>
      <c r="I2" s="41"/>
    </row>
    <row r="3" spans="1:18" ht="27" customHeight="1" x14ac:dyDescent="0.4">
      <c r="A3" s="86"/>
      <c r="B3" s="41"/>
      <c r="C3" s="41"/>
      <c r="D3" s="41"/>
      <c r="E3" s="41"/>
      <c r="F3" s="80"/>
      <c r="G3" s="80"/>
      <c r="H3" s="80"/>
      <c r="I3" s="41"/>
    </row>
    <row r="4" spans="1:18" ht="17.25" customHeight="1" thickBot="1" x14ac:dyDescent="0.35">
      <c r="B4" s="273" t="s">
        <v>47</v>
      </c>
      <c r="C4" s="273"/>
      <c r="D4" s="273"/>
      <c r="E4" s="93"/>
      <c r="F4" s="274" t="s">
        <v>48</v>
      </c>
      <c r="G4" s="274"/>
      <c r="H4" s="274"/>
      <c r="I4" s="16"/>
      <c r="M4" s="52" t="s">
        <v>7</v>
      </c>
      <c r="N4" s="13"/>
      <c r="O4" s="13"/>
      <c r="P4" s="13"/>
      <c r="Q4" s="13"/>
    </row>
    <row r="5" spans="1:18" ht="39" customHeight="1" thickTop="1" thickBot="1" x14ac:dyDescent="0.35">
      <c r="A5" s="18" t="s">
        <v>0</v>
      </c>
      <c r="B5" s="54" t="s">
        <v>15</v>
      </c>
      <c r="C5" s="55" t="s">
        <v>32</v>
      </c>
      <c r="D5" s="89" t="s">
        <v>1</v>
      </c>
      <c r="E5" s="94"/>
      <c r="F5" s="54" t="s">
        <v>15</v>
      </c>
      <c r="G5" s="55" t="s">
        <v>32</v>
      </c>
      <c r="H5" s="85" t="s">
        <v>1</v>
      </c>
      <c r="I5" s="57"/>
      <c r="K5" s="1"/>
      <c r="L5" s="1"/>
      <c r="M5" s="14">
        <v>1</v>
      </c>
      <c r="N5" s="14">
        <v>2</v>
      </c>
      <c r="O5" s="14">
        <v>3</v>
      </c>
      <c r="P5" s="14">
        <v>4</v>
      </c>
      <c r="Q5" s="14">
        <v>5</v>
      </c>
    </row>
    <row r="6" spans="1:18" ht="20.100000000000001" customHeight="1" thickTop="1" thickBot="1" x14ac:dyDescent="0.3">
      <c r="A6" s="232" t="str">
        <f>IF(Summary!A6=0," ",Summary!A6)</f>
        <v>Limited Personnel</v>
      </c>
      <c r="B6" s="136">
        <v>1</v>
      </c>
      <c r="C6" s="137">
        <v>3</v>
      </c>
      <c r="D6" s="90">
        <f t="shared" ref="D6:D31" si="0">IF((B6=1)*AND(C6=1),2,1)*IF((B6=2)*AND(C6=1),3,1)*IF((B6=3)*AND(C6=1),4,1)*IF((B6=4)*AND(C6=1),8,1)*IF((B6=5)*AND(C6=1),12,1)*IF((B6=1)*AND(C6=2),3,1)*IF((B6=2)*AND(C6=2),5,1)*IF((B6=3)*AND(C6=2),6,1)*IF((B6=4)*AND(C6=2),10,1)*IF((B6=5)*AND(C6=2),15,1)*IF((B6=1)*AND(C6=3),7,1)*IF((B6=2)*AND(C6=3),9,1)*IF((B6=3)*AND(C6=3),11,1)*IF((B6=4)*AND(C6=3),14,1)*IF((B6=5)*AND(C6=3),17,1)*IF((B6=1)*AND(C6=4),13,1)*IF((B6=2)*AND(C6=4),16,1)*IF((B6=3)*AND(C6=4),18,1)*IF((B6=4)*AND(C6=4),19,1)*IF((B6=5)*AND(C6=4),20,1)</f>
        <v>7</v>
      </c>
      <c r="E6" s="92"/>
      <c r="F6" s="142">
        <v>3</v>
      </c>
      <c r="G6" s="137">
        <v>3</v>
      </c>
      <c r="H6" s="83">
        <f t="shared" ref="H6:H8" si="1">IF((F6=1)*AND(G6=1),2,1)*IF((F6=2)*AND(G6=1),3,1)*IF((F6=3)*AND(G6=1),4,1)*IF((F6=4)*AND(G6=1),8,1)*IF((F6=5)*AND(G6=1),12,1)*IF((F6=1)*AND(G6=2),3,1)*IF((F6=2)*AND(G6=2),5,1)*IF((F6=3)*AND(G6=2),6,1)*IF((F6=4)*AND(G6=2),10,1)*IF((F6=5)*AND(G6=2),15,1)*IF((F6=1)*AND(G6=3),7,1)*IF((F6=2)*AND(G6=3),9,1)*IF((F6=3)*AND(G6=3),11,1)*IF((F6=4)*AND(G6=3),14,1)*IF((F6=5)*AND(G6=3),17,1)*IF((F6=1)*AND(G6=4),13,1)*IF((F6=2)*AND(G6=4),16,1)*IF((F6=3)*AND(G6=4),18,1)*IF((F6=4)*AND(G6=4),19,1)*IF((F6=5)*AND(G6=4),20,1)</f>
        <v>11</v>
      </c>
      <c r="I6" s="51"/>
      <c r="K6" s="3"/>
      <c r="L6" s="4"/>
      <c r="M6" s="88" t="s">
        <v>10</v>
      </c>
      <c r="N6" s="88" t="s">
        <v>11</v>
      </c>
      <c r="O6" s="88" t="s">
        <v>12</v>
      </c>
      <c r="P6" s="88" t="s">
        <v>17</v>
      </c>
      <c r="Q6" s="88" t="s">
        <v>18</v>
      </c>
    </row>
    <row r="7" spans="1:18" ht="20.100000000000001" customHeight="1" thickTop="1" thickBot="1" x14ac:dyDescent="0.3">
      <c r="A7" s="233" t="str">
        <f>IF(Summary!A7=0," ",Summary!A7)</f>
        <v>Pilot Prepare</v>
      </c>
      <c r="B7" s="138">
        <v>3</v>
      </c>
      <c r="C7" s="139">
        <v>2</v>
      </c>
      <c r="D7" s="90">
        <f t="shared" si="0"/>
        <v>6</v>
      </c>
      <c r="E7" s="92"/>
      <c r="F7" s="143">
        <v>5</v>
      </c>
      <c r="G7" s="139">
        <v>2</v>
      </c>
      <c r="H7" s="83">
        <f t="shared" si="1"/>
        <v>15</v>
      </c>
      <c r="I7" s="51"/>
      <c r="J7" s="275" t="s">
        <v>8</v>
      </c>
      <c r="K7" s="10">
        <v>1</v>
      </c>
      <c r="L7" s="88" t="s">
        <v>16</v>
      </c>
      <c r="M7" s="5">
        <v>2</v>
      </c>
      <c r="N7" s="5">
        <v>3</v>
      </c>
      <c r="O7" s="5">
        <v>4</v>
      </c>
      <c r="P7" s="6">
        <v>8</v>
      </c>
      <c r="Q7" s="6">
        <v>12</v>
      </c>
    </row>
    <row r="8" spans="1:18" ht="20.100000000000001" customHeight="1" thickTop="1" thickBot="1" x14ac:dyDescent="0.3">
      <c r="A8" s="233" t="str">
        <f>IF(Summary!A8=0," ",Summary!A8)</f>
        <v>IIMC</v>
      </c>
      <c r="B8" s="172">
        <v>3</v>
      </c>
      <c r="C8" s="173">
        <v>1</v>
      </c>
      <c r="D8" s="90">
        <f t="shared" si="0"/>
        <v>4</v>
      </c>
      <c r="E8" s="92"/>
      <c r="F8" s="176">
        <v>2</v>
      </c>
      <c r="G8" s="173">
        <v>1</v>
      </c>
      <c r="H8" s="83">
        <f t="shared" si="1"/>
        <v>3</v>
      </c>
      <c r="I8" s="51"/>
      <c r="J8" s="275"/>
      <c r="K8" s="10">
        <v>2</v>
      </c>
      <c r="L8" s="88" t="s">
        <v>13</v>
      </c>
      <c r="M8" s="5">
        <v>3</v>
      </c>
      <c r="N8" s="5">
        <v>5</v>
      </c>
      <c r="O8" s="6">
        <v>6</v>
      </c>
      <c r="P8" s="6">
        <v>10</v>
      </c>
      <c r="Q8" s="7">
        <v>15</v>
      </c>
    </row>
    <row r="9" spans="1:18" ht="20.100000000000001" customHeight="1" thickTop="1" thickBot="1" x14ac:dyDescent="0.3">
      <c r="A9" s="233" t="str">
        <f>IF(Summary!A9=0," ",Summary!A9)</f>
        <v>Bird Strike</v>
      </c>
      <c r="B9" s="174">
        <v>1</v>
      </c>
      <c r="C9" s="175">
        <v>3</v>
      </c>
      <c r="D9" s="90">
        <f>IF((B9=1)*AND(C9=1),2,1)*IF((B9=2)*AND(C9=1),3,1)*IF((B9=3)*AND(C9=1),4,1)*IF((B9=4)*AND(C9=1),8,1)*IF((B9=5)*AND(C9=1),12,1)*IF((B9=1)*AND(C9=2),3,1)*IF((B9=2)*AND(C9=2),5,1)*IF((B9=3)*AND(C9=2),6,1)*IF((B9=4)*AND(C9=2),10,1)*IF((B9=5)*AND(C9=2),15,1)*IF((B9=1)*AND(C9=3),7,1)*IF((B9=2)*AND(C9=3),9,1)*IF((B9=3)*AND(C9=3),11,1)*IF((B9=4)*AND(C9=3),14,1)*IF((B9=5)*AND(C9=3),17,1)*IF((B9=1)*AND(C9=4),13,1)*IF((B9=2)*AND(C9=4),16,1)*IF((B9=3)*AND(C9=4),18,1)*IF((B9=4)*AND(C9=4),19,1)*IF((B9=5)*AND(C9=4),20,1)</f>
        <v>7</v>
      </c>
      <c r="E9" s="92"/>
      <c r="F9" s="177">
        <v>4</v>
      </c>
      <c r="G9" s="175">
        <v>3</v>
      </c>
      <c r="H9" s="83">
        <f>IF((F9=1)*AND(G9=1),2,1)*IF((F9=2)*AND(G9=1),3,1)*IF((F9=3)*AND(G9=1),4,1)*IF((F9=4)*AND(G9=1),8,1)*IF((F9=5)*AND(G9=1),12,1)*IF((F9=1)*AND(G9=2),3,1)*IF((F9=2)*AND(G9=2),5,1)*IF((F9=3)*AND(G9=2),6,1)*IF((F9=4)*AND(G9=2),10,1)*IF((F9=5)*AND(G9=2),15,1)*IF((F9=1)*AND(G9=3),7,1)*IF((F9=2)*AND(G9=3),9,1)*IF((F9=3)*AND(G9=3),11,1)*IF((F9=4)*AND(G9=3),14,1)*IF((F9=5)*AND(G9=3),17,1)*IF((F9=1)*AND(G9=4),13,1)*IF((F9=2)*AND(G9=4),16,1)*IF((F9=3)*AND(G9=4),18,1)*IF((F9=4)*AND(G9=4),19,1)*IF((F9=5)*AND(G9=4),20,1)</f>
        <v>14</v>
      </c>
      <c r="I9" s="51"/>
      <c r="J9" s="275"/>
      <c r="K9" s="10">
        <v>3</v>
      </c>
      <c r="L9" s="88" t="s">
        <v>14</v>
      </c>
      <c r="M9" s="6">
        <v>7</v>
      </c>
      <c r="N9" s="6">
        <v>9</v>
      </c>
      <c r="O9" s="6">
        <v>11</v>
      </c>
      <c r="P9" s="7">
        <v>14</v>
      </c>
      <c r="Q9" s="7">
        <v>17</v>
      </c>
    </row>
    <row r="10" spans="1:18" ht="20.100000000000001" customHeight="1" thickTop="1" thickBot="1" x14ac:dyDescent="0.3">
      <c r="A10" s="233" t="str">
        <f>IF(Summary!A10=0," ",Summary!A10)</f>
        <v>Old Helmets</v>
      </c>
      <c r="B10" s="174">
        <v>1</v>
      </c>
      <c r="C10" s="175">
        <v>1</v>
      </c>
      <c r="D10" s="90">
        <f t="shared" si="0"/>
        <v>2</v>
      </c>
      <c r="E10" s="92"/>
      <c r="F10" s="177">
        <v>2</v>
      </c>
      <c r="G10" s="175">
        <v>1</v>
      </c>
      <c r="H10" s="83">
        <f t="shared" ref="H10:H32" si="2">IF((F10=1)*AND(G10=1),2,1)*IF((F10=2)*AND(G10=1),3,1)*IF((F10=3)*AND(G10=1),4,1)*IF((F10=4)*AND(G10=1),8,1)*IF((F10=5)*AND(G10=1),12,1)*IF((F10=1)*AND(G10=2),3,1)*IF((F10=2)*AND(G10=2),5,1)*IF((F10=3)*AND(G10=2),6,1)*IF((F10=4)*AND(G10=2),10,1)*IF((F10=5)*AND(G10=2),15,1)*IF((F10=1)*AND(G10=3),7,1)*IF((F10=2)*AND(G10=3),9,1)*IF((F10=3)*AND(G10=3),11,1)*IF((F10=4)*AND(G10=3),14,1)*IF((F10=5)*AND(G10=3),17,1)*IF((F10=1)*AND(G10=4),13,1)*IF((F10=2)*AND(G10=4),16,1)*IF((F10=3)*AND(G10=4),18,1)*IF((F10=4)*AND(G10=4),19,1)*IF((F10=5)*AND(G10=4),20,1)</f>
        <v>3</v>
      </c>
      <c r="I10" s="51"/>
      <c r="J10" s="11"/>
      <c r="K10" s="12">
        <v>4</v>
      </c>
      <c r="L10" s="88" t="s">
        <v>72</v>
      </c>
      <c r="M10" s="7">
        <v>13</v>
      </c>
      <c r="N10" s="7">
        <v>16</v>
      </c>
      <c r="O10" s="7">
        <v>18</v>
      </c>
      <c r="P10" s="7">
        <v>19</v>
      </c>
      <c r="Q10" s="7">
        <v>20</v>
      </c>
    </row>
    <row r="11" spans="1:18" ht="20.100000000000001" customHeight="1" thickTop="1" x14ac:dyDescent="0.25">
      <c r="A11" s="233" t="str">
        <f>IF(Summary!A11=0," ",Summary!A11)</f>
        <v>No aircraft floats</v>
      </c>
      <c r="B11" s="174">
        <v>4</v>
      </c>
      <c r="C11" s="175">
        <v>2</v>
      </c>
      <c r="D11" s="90">
        <f t="shared" si="0"/>
        <v>10</v>
      </c>
      <c r="E11" s="92"/>
      <c r="F11" s="177">
        <v>3</v>
      </c>
      <c r="G11" s="175">
        <v>2</v>
      </c>
      <c r="H11" s="83">
        <f t="shared" si="2"/>
        <v>6</v>
      </c>
      <c r="I11" s="51"/>
    </row>
    <row r="12" spans="1:18" ht="20.100000000000001" customHeight="1" x14ac:dyDescent="0.25">
      <c r="A12" s="233" t="str">
        <f>IF(Summary!A12=0," ",Summary!A12)</f>
        <v>O2 system inop</v>
      </c>
      <c r="B12" s="174">
        <v>4</v>
      </c>
      <c r="C12" s="175">
        <v>2</v>
      </c>
      <c r="D12" s="90">
        <f t="shared" si="0"/>
        <v>10</v>
      </c>
      <c r="E12" s="92"/>
      <c r="F12" s="177">
        <v>4</v>
      </c>
      <c r="G12" s="175">
        <v>2</v>
      </c>
      <c r="H12" s="83">
        <f t="shared" si="2"/>
        <v>10</v>
      </c>
      <c r="I12" s="51"/>
    </row>
    <row r="13" spans="1:18" ht="20.100000000000001" customHeight="1" x14ac:dyDescent="0.35">
      <c r="A13" s="233" t="str">
        <f>IF(Summary!A13=0," ",Summary!A13)</f>
        <v>Landing prox to hangar</v>
      </c>
      <c r="B13" s="174">
        <v>1</v>
      </c>
      <c r="C13" s="175">
        <v>2</v>
      </c>
      <c r="D13" s="90">
        <f t="shared" si="0"/>
        <v>3</v>
      </c>
      <c r="E13" s="92"/>
      <c r="F13" s="177">
        <v>4</v>
      </c>
      <c r="G13" s="175">
        <v>2</v>
      </c>
      <c r="H13" s="83">
        <f t="shared" si="2"/>
        <v>10</v>
      </c>
      <c r="I13" s="51"/>
      <c r="J13" s="56" t="s">
        <v>33</v>
      </c>
      <c r="K13" s="15"/>
      <c r="L13" s="15"/>
      <c r="M13" s="15"/>
      <c r="N13" s="15"/>
      <c r="O13" s="15"/>
      <c r="P13" s="15"/>
      <c r="Q13" s="15"/>
      <c r="R13" s="109"/>
    </row>
    <row r="14" spans="1:18" ht="20.100000000000001" customHeight="1" x14ac:dyDescent="0.25">
      <c r="A14" s="233" t="str">
        <f>IF(Summary!A14=0," ",Summary!A14)</f>
        <v>Xwind landing limits</v>
      </c>
      <c r="B14" s="174">
        <v>3</v>
      </c>
      <c r="C14" s="175">
        <v>2</v>
      </c>
      <c r="D14" s="90">
        <f t="shared" si="0"/>
        <v>6</v>
      </c>
      <c r="E14" s="92"/>
      <c r="F14" s="177">
        <v>3</v>
      </c>
      <c r="G14" s="175">
        <v>2</v>
      </c>
      <c r="H14" s="83">
        <f t="shared" si="2"/>
        <v>6</v>
      </c>
      <c r="I14" s="51"/>
    </row>
    <row r="15" spans="1:18" ht="20.100000000000001" customHeight="1" x14ac:dyDescent="0.25">
      <c r="A15" s="233" t="str">
        <f>IF(Summary!A15=0," ",Summary!A15)</f>
        <v>Xwind training insufficient</v>
      </c>
      <c r="B15" s="174">
        <v>2</v>
      </c>
      <c r="C15" s="175">
        <v>1</v>
      </c>
      <c r="D15" s="90">
        <f t="shared" si="0"/>
        <v>3</v>
      </c>
      <c r="E15" s="92"/>
      <c r="F15" s="177">
        <v>2</v>
      </c>
      <c r="G15" s="175">
        <v>2</v>
      </c>
      <c r="H15" s="83">
        <f t="shared" si="2"/>
        <v>5</v>
      </c>
      <c r="I15" s="51"/>
    </row>
    <row r="16" spans="1:18" ht="20.100000000000001" customHeight="1" x14ac:dyDescent="0.3">
      <c r="A16" s="233" t="str">
        <f>IF(Summary!A16=0," ",Summary!A16)</f>
        <v xml:space="preserve"> </v>
      </c>
      <c r="B16" s="138"/>
      <c r="C16" s="139"/>
      <c r="D16" s="90">
        <f t="shared" si="0"/>
        <v>1</v>
      </c>
      <c r="E16" s="92"/>
      <c r="F16" s="143"/>
      <c r="G16" s="139"/>
      <c r="H16" s="83">
        <f t="shared" si="2"/>
        <v>1</v>
      </c>
      <c r="I16" s="51"/>
      <c r="J16" s="276" t="s">
        <v>46</v>
      </c>
      <c r="K16" s="276"/>
      <c r="L16" s="82">
        <v>3</v>
      </c>
      <c r="M16" s="269" t="s">
        <v>149</v>
      </c>
      <c r="N16" s="269"/>
      <c r="O16" s="269"/>
      <c r="P16" s="269"/>
      <c r="Q16" s="269"/>
      <c r="R16" s="272"/>
    </row>
    <row r="17" spans="1:18" ht="20.100000000000001" customHeight="1" x14ac:dyDescent="0.3">
      <c r="A17" s="233" t="str">
        <f>IF(Summary!A17=0," ",Summary!A17)</f>
        <v xml:space="preserve"> </v>
      </c>
      <c r="B17" s="138"/>
      <c r="C17" s="139"/>
      <c r="D17" s="90">
        <f t="shared" si="0"/>
        <v>1</v>
      </c>
      <c r="E17" s="92"/>
      <c r="F17" s="143"/>
      <c r="G17" s="139"/>
      <c r="H17" s="83">
        <f t="shared" si="2"/>
        <v>1</v>
      </c>
      <c r="I17" s="51"/>
      <c r="L17" s="82"/>
      <c r="M17" s="269"/>
      <c r="N17" s="269"/>
      <c r="O17" s="269"/>
      <c r="P17" s="269"/>
      <c r="Q17" s="269"/>
      <c r="R17" s="272"/>
    </row>
    <row r="18" spans="1:18" ht="20.100000000000001" customHeight="1" x14ac:dyDescent="0.3">
      <c r="A18" s="233" t="str">
        <f>IF(Summary!A18=0," ",Summary!A18)</f>
        <v xml:space="preserve"> </v>
      </c>
      <c r="B18" s="138"/>
      <c r="C18" s="139"/>
      <c r="D18" s="90">
        <f t="shared" si="0"/>
        <v>1</v>
      </c>
      <c r="E18" s="92"/>
      <c r="F18" s="143"/>
      <c r="G18" s="139"/>
      <c r="H18" s="83">
        <f t="shared" si="2"/>
        <v>1</v>
      </c>
      <c r="I18" s="51"/>
      <c r="L18" s="82"/>
      <c r="M18" s="269"/>
      <c r="N18" s="269"/>
      <c r="O18" s="269"/>
      <c r="P18" s="269"/>
      <c r="Q18" s="269"/>
      <c r="R18" s="272"/>
    </row>
    <row r="19" spans="1:18" ht="20.100000000000001" customHeight="1" x14ac:dyDescent="0.3">
      <c r="A19" s="233" t="str">
        <f>IF(Summary!A19=0," ",Summary!A19)</f>
        <v xml:space="preserve"> </v>
      </c>
      <c r="B19" s="138"/>
      <c r="C19" s="139"/>
      <c r="D19" s="90">
        <f t="shared" si="0"/>
        <v>1</v>
      </c>
      <c r="E19" s="92"/>
      <c r="F19" s="143"/>
      <c r="G19" s="139"/>
      <c r="H19" s="83">
        <f t="shared" si="2"/>
        <v>1</v>
      </c>
      <c r="I19" s="51"/>
      <c r="L19" s="82"/>
      <c r="M19" s="269"/>
      <c r="N19" s="269"/>
      <c r="O19" s="269"/>
      <c r="P19" s="269"/>
      <c r="Q19" s="269"/>
      <c r="R19" s="272"/>
    </row>
    <row r="20" spans="1:18" ht="20.100000000000001" customHeight="1" x14ac:dyDescent="0.3">
      <c r="A20" s="233" t="str">
        <f>IF(Summary!A20=0," ",Summary!A20)</f>
        <v xml:space="preserve"> </v>
      </c>
      <c r="B20" s="138"/>
      <c r="C20" s="139"/>
      <c r="D20" s="90">
        <f t="shared" si="0"/>
        <v>1</v>
      </c>
      <c r="E20" s="92"/>
      <c r="F20" s="143"/>
      <c r="G20" s="139"/>
      <c r="H20" s="83">
        <f t="shared" si="2"/>
        <v>1</v>
      </c>
      <c r="I20" s="51"/>
      <c r="L20" s="82"/>
      <c r="M20" s="269"/>
      <c r="N20" s="269"/>
      <c r="O20" s="269"/>
      <c r="P20" s="269"/>
      <c r="Q20" s="269"/>
      <c r="R20" s="272"/>
    </row>
    <row r="21" spans="1:18" ht="20.100000000000001" customHeight="1" x14ac:dyDescent="0.3">
      <c r="A21" s="233" t="str">
        <f>IF(Summary!A21=0," ",Summary!A21)</f>
        <v xml:space="preserve"> </v>
      </c>
      <c r="B21" s="138"/>
      <c r="C21" s="139"/>
      <c r="D21" s="90">
        <f t="shared" si="0"/>
        <v>1</v>
      </c>
      <c r="E21" s="92"/>
      <c r="F21" s="143"/>
      <c r="G21" s="139"/>
      <c r="H21" s="83">
        <f t="shared" si="2"/>
        <v>1</v>
      </c>
      <c r="I21" s="51"/>
      <c r="L21" s="82"/>
      <c r="M21" s="269"/>
      <c r="N21" s="269"/>
      <c r="O21" s="269"/>
      <c r="P21" s="269"/>
      <c r="Q21" s="269"/>
      <c r="R21" s="272"/>
    </row>
    <row r="22" spans="1:18" ht="20.100000000000001" customHeight="1" x14ac:dyDescent="0.3">
      <c r="A22" s="233" t="str">
        <f>IF(Summary!A22=0," ",Summary!A22)</f>
        <v xml:space="preserve"> </v>
      </c>
      <c r="B22" s="138"/>
      <c r="C22" s="139"/>
      <c r="D22" s="90">
        <f t="shared" si="0"/>
        <v>1</v>
      </c>
      <c r="E22" s="92"/>
      <c r="F22" s="143"/>
      <c r="G22" s="139"/>
      <c r="H22" s="83">
        <f t="shared" si="2"/>
        <v>1</v>
      </c>
      <c r="I22" s="51"/>
      <c r="L22" s="82"/>
      <c r="M22" s="269"/>
      <c r="N22" s="269"/>
      <c r="O22" s="269"/>
      <c r="P22" s="269"/>
      <c r="Q22" s="269"/>
      <c r="R22" s="272"/>
    </row>
    <row r="23" spans="1:18" ht="20.100000000000001" customHeight="1" x14ac:dyDescent="0.3">
      <c r="A23" s="233" t="str">
        <f>IF(Summary!A23=0," ",Summary!A23)</f>
        <v xml:space="preserve"> </v>
      </c>
      <c r="B23" s="138"/>
      <c r="C23" s="139"/>
      <c r="D23" s="90">
        <f t="shared" si="0"/>
        <v>1</v>
      </c>
      <c r="E23" s="92"/>
      <c r="F23" s="143"/>
      <c r="G23" s="139"/>
      <c r="H23" s="83">
        <f t="shared" si="2"/>
        <v>1</v>
      </c>
      <c r="I23" s="51"/>
      <c r="L23" s="82"/>
      <c r="M23" s="271"/>
      <c r="N23" s="271"/>
      <c r="O23" s="271"/>
      <c r="P23" s="271"/>
      <c r="Q23" s="271"/>
      <c r="R23" s="272"/>
    </row>
    <row r="24" spans="1:18" ht="20.100000000000001" customHeight="1" x14ac:dyDescent="0.3">
      <c r="A24" s="233" t="str">
        <f>IF(Summary!A24=0," ",Summary!A24)</f>
        <v xml:space="preserve"> </v>
      </c>
      <c r="B24" s="138"/>
      <c r="C24" s="139"/>
      <c r="D24" s="90">
        <f t="shared" si="0"/>
        <v>1</v>
      </c>
      <c r="E24" s="92"/>
      <c r="F24" s="143"/>
      <c r="G24" s="139"/>
      <c r="H24" s="83">
        <f t="shared" si="2"/>
        <v>1</v>
      </c>
      <c r="I24" s="51"/>
      <c r="L24" s="82"/>
      <c r="M24" s="271"/>
      <c r="N24" s="271"/>
      <c r="O24" s="271"/>
      <c r="P24" s="271"/>
      <c r="Q24" s="271"/>
      <c r="R24" s="272"/>
    </row>
    <row r="25" spans="1:18" ht="20.100000000000001" customHeight="1" x14ac:dyDescent="0.3">
      <c r="A25" s="233" t="str">
        <f>IF(Summary!A25=0," ",Summary!A25)</f>
        <v xml:space="preserve"> </v>
      </c>
      <c r="B25" s="138"/>
      <c r="C25" s="139"/>
      <c r="D25" s="90">
        <f t="shared" si="0"/>
        <v>1</v>
      </c>
      <c r="E25" s="92"/>
      <c r="F25" s="143"/>
      <c r="G25" s="139"/>
      <c r="H25" s="83">
        <f t="shared" si="2"/>
        <v>1</v>
      </c>
      <c r="I25" s="51"/>
      <c r="L25" s="82"/>
      <c r="M25" s="271"/>
      <c r="N25" s="271"/>
      <c r="O25" s="271"/>
      <c r="P25" s="271"/>
      <c r="Q25" s="271"/>
      <c r="R25" s="272"/>
    </row>
    <row r="26" spans="1:18" ht="20.100000000000001" customHeight="1" x14ac:dyDescent="0.3">
      <c r="A26" s="233" t="str">
        <f>IF(Summary!A26=0," ",Summary!A26)</f>
        <v xml:space="preserve"> </v>
      </c>
      <c r="B26" s="138"/>
      <c r="C26" s="139"/>
      <c r="D26" s="90">
        <f t="shared" si="0"/>
        <v>1</v>
      </c>
      <c r="E26" s="92"/>
      <c r="F26" s="143"/>
      <c r="G26" s="139"/>
      <c r="H26" s="83">
        <f t="shared" si="2"/>
        <v>1</v>
      </c>
      <c r="I26" s="51"/>
      <c r="L26" s="82"/>
      <c r="M26" s="271"/>
      <c r="N26" s="271"/>
      <c r="O26" s="271"/>
      <c r="P26" s="271"/>
      <c r="Q26" s="271"/>
      <c r="R26" s="272"/>
    </row>
    <row r="27" spans="1:18" ht="20.100000000000001" customHeight="1" x14ac:dyDescent="0.25">
      <c r="A27" s="233" t="str">
        <f>IF(Summary!A27=0," ",Summary!A27)</f>
        <v xml:space="preserve"> </v>
      </c>
      <c r="B27" s="138"/>
      <c r="C27" s="139"/>
      <c r="D27" s="90">
        <f t="shared" si="0"/>
        <v>1</v>
      </c>
      <c r="E27" s="92"/>
      <c r="F27" s="143"/>
      <c r="G27" s="139"/>
      <c r="H27" s="83">
        <f t="shared" si="2"/>
        <v>1</v>
      </c>
      <c r="I27" s="51"/>
      <c r="M27" s="271"/>
      <c r="N27" s="271"/>
      <c r="O27" s="271"/>
      <c r="P27" s="271"/>
      <c r="Q27" s="271"/>
      <c r="R27" s="272"/>
    </row>
    <row r="28" spans="1:18" ht="20.100000000000001" customHeight="1" x14ac:dyDescent="0.25">
      <c r="A28" s="233" t="str">
        <f>IF(Summary!A28=0," ",Summary!A28)</f>
        <v xml:space="preserve"> </v>
      </c>
      <c r="B28" s="138"/>
      <c r="C28" s="139"/>
      <c r="D28" s="90">
        <f t="shared" si="0"/>
        <v>1</v>
      </c>
      <c r="E28" s="92"/>
      <c r="F28" s="143"/>
      <c r="G28" s="139"/>
      <c r="H28" s="83">
        <f t="shared" si="2"/>
        <v>1</v>
      </c>
      <c r="I28" s="51"/>
      <c r="M28" s="271"/>
      <c r="N28" s="271"/>
      <c r="O28" s="271"/>
      <c r="P28" s="271"/>
      <c r="Q28" s="271"/>
      <c r="R28" s="272"/>
    </row>
    <row r="29" spans="1:18" ht="20.100000000000001" customHeight="1" x14ac:dyDescent="0.25">
      <c r="A29" s="233" t="str">
        <f>IF(Summary!A29=0," ",Summary!A29)</f>
        <v xml:space="preserve"> </v>
      </c>
      <c r="B29" s="138"/>
      <c r="C29" s="139"/>
      <c r="D29" s="90">
        <f t="shared" si="0"/>
        <v>1</v>
      </c>
      <c r="E29" s="92"/>
      <c r="F29" s="143"/>
      <c r="G29" s="139"/>
      <c r="H29" s="83">
        <f t="shared" si="2"/>
        <v>1</v>
      </c>
      <c r="M29" s="272"/>
      <c r="N29" s="272"/>
      <c r="O29" s="272"/>
      <c r="P29" s="272"/>
      <c r="Q29" s="272"/>
      <c r="R29" s="272"/>
    </row>
    <row r="30" spans="1:18" ht="20.100000000000001" customHeight="1" x14ac:dyDescent="0.25">
      <c r="A30" s="233" t="str">
        <f>IF(Summary!A30=0," ",Summary!A30)</f>
        <v xml:space="preserve"> </v>
      </c>
      <c r="B30" s="138"/>
      <c r="C30" s="139"/>
      <c r="D30" s="90">
        <f t="shared" si="0"/>
        <v>1</v>
      </c>
      <c r="E30" s="92"/>
      <c r="F30" s="143"/>
      <c r="G30" s="139"/>
      <c r="H30" s="83">
        <f t="shared" si="2"/>
        <v>1</v>
      </c>
      <c r="M30" s="272"/>
      <c r="N30" s="272"/>
      <c r="O30" s="272"/>
      <c r="P30" s="272"/>
      <c r="Q30" s="272"/>
      <c r="R30" s="272"/>
    </row>
    <row r="31" spans="1:18" ht="20.100000000000001" customHeight="1" thickBot="1" x14ac:dyDescent="0.35">
      <c r="A31" s="234" t="str">
        <f>IF(Summary!A31=0," ",Summary!A31)</f>
        <v xml:space="preserve"> </v>
      </c>
      <c r="B31" s="140"/>
      <c r="C31" s="141"/>
      <c r="D31" s="91">
        <f t="shared" si="0"/>
        <v>1</v>
      </c>
      <c r="E31" s="92"/>
      <c r="F31" s="144"/>
      <c r="G31" s="141"/>
      <c r="H31" s="84">
        <f t="shared" si="2"/>
        <v>1</v>
      </c>
      <c r="M31" s="100"/>
      <c r="N31" s="100"/>
      <c r="O31" s="100"/>
      <c r="P31" s="100"/>
      <c r="Q31" s="100"/>
      <c r="R31" s="96"/>
    </row>
    <row r="32" spans="1:18" ht="20.100000000000001" customHeight="1" thickTop="1" thickBot="1" x14ac:dyDescent="0.35">
      <c r="B32" s="41"/>
      <c r="C32" s="41"/>
      <c r="H32" s="84">
        <f t="shared" si="2"/>
        <v>1</v>
      </c>
      <c r="L32" s="82">
        <v>4</v>
      </c>
      <c r="M32" s="270" t="s">
        <v>66</v>
      </c>
      <c r="N32" s="270"/>
      <c r="O32" s="270"/>
      <c r="P32" s="270"/>
      <c r="Q32" s="270"/>
      <c r="R32" s="272"/>
    </row>
    <row r="33" spans="2:18" ht="20.100000000000001" customHeight="1" thickTop="1" x14ac:dyDescent="0.25">
      <c r="B33" s="41"/>
      <c r="C33" s="41"/>
      <c r="M33" s="270"/>
      <c r="N33" s="270"/>
      <c r="O33" s="270"/>
      <c r="P33" s="270"/>
      <c r="Q33" s="270"/>
      <c r="R33" s="272"/>
    </row>
    <row r="34" spans="2:18" ht="20.100000000000001" customHeight="1" x14ac:dyDescent="0.25">
      <c r="B34" s="41"/>
      <c r="C34" s="41"/>
      <c r="M34" s="270"/>
      <c r="N34" s="270"/>
      <c r="O34" s="270"/>
      <c r="P34" s="270"/>
      <c r="Q34" s="270"/>
      <c r="R34" s="272"/>
    </row>
    <row r="35" spans="2:18" ht="20.100000000000001" customHeight="1" x14ac:dyDescent="0.25">
      <c r="B35" s="41"/>
      <c r="C35" s="41"/>
    </row>
    <row r="36" spans="2:18" ht="18.75" x14ac:dyDescent="0.3">
      <c r="B36" s="41"/>
      <c r="C36" s="41"/>
      <c r="L36" s="82">
        <v>27</v>
      </c>
      <c r="M36" s="271" t="s">
        <v>64</v>
      </c>
      <c r="N36" s="272"/>
      <c r="O36" s="272"/>
      <c r="P36" s="272"/>
      <c r="Q36" s="272"/>
      <c r="R36" s="272"/>
    </row>
    <row r="37" spans="2:18" ht="18.75" x14ac:dyDescent="0.3">
      <c r="B37" s="41"/>
      <c r="C37" s="41"/>
      <c r="L37" s="82"/>
      <c r="M37" s="272"/>
      <c r="N37" s="272"/>
      <c r="O37" s="272"/>
      <c r="P37" s="272"/>
      <c r="Q37" s="272"/>
      <c r="R37" s="272"/>
    </row>
    <row r="38" spans="2:18" ht="18.75" x14ac:dyDescent="0.3">
      <c r="B38" s="41"/>
      <c r="C38" s="41"/>
      <c r="M38" s="99"/>
    </row>
    <row r="39" spans="2:18" ht="18.75" x14ac:dyDescent="0.3">
      <c r="B39" s="41"/>
      <c r="C39" s="41"/>
      <c r="L39" s="82">
        <v>28</v>
      </c>
      <c r="M39" s="99" t="s">
        <v>65</v>
      </c>
    </row>
    <row r="40" spans="2:18" x14ac:dyDescent="0.25">
      <c r="B40" s="41"/>
      <c r="C40" s="41"/>
    </row>
    <row r="41" spans="2:18" x14ac:dyDescent="0.25">
      <c r="B41" s="41"/>
      <c r="C41" s="41"/>
    </row>
    <row r="42" spans="2:18" x14ac:dyDescent="0.25">
      <c r="B42" s="41"/>
      <c r="C42" s="41"/>
    </row>
    <row r="43" spans="2:18" x14ac:dyDescent="0.25">
      <c r="B43" s="41"/>
      <c r="C43" s="41"/>
    </row>
    <row r="44" spans="2:18" x14ac:dyDescent="0.25">
      <c r="B44" s="41"/>
      <c r="C44" s="41"/>
    </row>
    <row r="45" spans="2:18" x14ac:dyDescent="0.25">
      <c r="B45" s="41"/>
      <c r="C45" s="41"/>
    </row>
    <row r="46" spans="2:18" x14ac:dyDescent="0.25">
      <c r="B46" s="41"/>
      <c r="C46" s="41"/>
    </row>
    <row r="47" spans="2:18" x14ac:dyDescent="0.25">
      <c r="B47" s="41"/>
      <c r="C47" s="41"/>
    </row>
    <row r="48" spans="2:18" x14ac:dyDescent="0.25">
      <c r="B48" s="41"/>
      <c r="C48" s="41"/>
    </row>
    <row r="49" spans="2:3" x14ac:dyDescent="0.25">
      <c r="B49" s="41"/>
      <c r="C49" s="41"/>
    </row>
    <row r="50" spans="2:3" x14ac:dyDescent="0.25">
      <c r="B50" s="41"/>
      <c r="C50" s="41"/>
    </row>
    <row r="51" spans="2:3" x14ac:dyDescent="0.25">
      <c r="B51" s="41"/>
      <c r="C51" s="41"/>
    </row>
    <row r="52" spans="2:3" x14ac:dyDescent="0.25">
      <c r="B52" s="41"/>
      <c r="C52" s="41"/>
    </row>
    <row r="53" spans="2:3" x14ac:dyDescent="0.25">
      <c r="B53" s="41"/>
      <c r="C53" s="41"/>
    </row>
    <row r="54" spans="2:3" x14ac:dyDescent="0.25">
      <c r="B54" s="41"/>
      <c r="C54" s="41"/>
    </row>
    <row r="55" spans="2:3" x14ac:dyDescent="0.25">
      <c r="B55" s="41"/>
      <c r="C55" s="41"/>
    </row>
    <row r="56" spans="2:3" x14ac:dyDescent="0.25">
      <c r="B56" s="41"/>
      <c r="C56" s="41"/>
    </row>
    <row r="57" spans="2:3" x14ac:dyDescent="0.25">
      <c r="B57" s="41"/>
      <c r="C57" s="41"/>
    </row>
    <row r="58" spans="2:3" x14ac:dyDescent="0.25">
      <c r="B58" s="41"/>
      <c r="C58" s="41"/>
    </row>
    <row r="59" spans="2:3" x14ac:dyDescent="0.25">
      <c r="B59" s="41"/>
      <c r="C59" s="41"/>
    </row>
    <row r="60" spans="2:3" x14ac:dyDescent="0.25">
      <c r="B60" s="41"/>
      <c r="C60" s="41"/>
    </row>
    <row r="61" spans="2:3" x14ac:dyDescent="0.25">
      <c r="B61" s="41"/>
      <c r="C61" s="41"/>
    </row>
    <row r="62" spans="2:3" x14ac:dyDescent="0.25">
      <c r="B62" s="41"/>
      <c r="C62" s="41"/>
    </row>
    <row r="63" spans="2:3" x14ac:dyDescent="0.25">
      <c r="B63" s="41"/>
      <c r="C63" s="41"/>
    </row>
    <row r="64" spans="2:3" x14ac:dyDescent="0.25">
      <c r="B64" s="41"/>
      <c r="C64" s="41"/>
    </row>
    <row r="65" spans="2:3" x14ac:dyDescent="0.25">
      <c r="B65" s="41"/>
      <c r="C65" s="41"/>
    </row>
    <row r="66" spans="2:3" x14ac:dyDescent="0.25">
      <c r="B66" s="41"/>
      <c r="C66" s="41"/>
    </row>
    <row r="67" spans="2:3" x14ac:dyDescent="0.25">
      <c r="B67" s="41"/>
      <c r="C67" s="41"/>
    </row>
    <row r="68" spans="2:3" x14ac:dyDescent="0.25">
      <c r="B68" s="41"/>
      <c r="C68" s="41"/>
    </row>
    <row r="69" spans="2:3" x14ac:dyDescent="0.25">
      <c r="B69" s="41"/>
      <c r="C69" s="41"/>
    </row>
    <row r="70" spans="2:3" x14ac:dyDescent="0.25">
      <c r="B70" s="41"/>
      <c r="C70" s="41"/>
    </row>
    <row r="71" spans="2:3" x14ac:dyDescent="0.25">
      <c r="B71" s="41"/>
      <c r="C71" s="41"/>
    </row>
    <row r="72" spans="2:3" x14ac:dyDescent="0.25">
      <c r="B72" s="41"/>
      <c r="C72" s="41"/>
    </row>
    <row r="73" spans="2:3" x14ac:dyDescent="0.25">
      <c r="B73" s="41"/>
      <c r="C73" s="41"/>
    </row>
    <row r="74" spans="2:3" x14ac:dyDescent="0.25">
      <c r="B74" s="41"/>
      <c r="C74" s="41"/>
    </row>
    <row r="75" spans="2:3" x14ac:dyDescent="0.25">
      <c r="B75" s="41"/>
      <c r="C75" s="41"/>
    </row>
    <row r="76" spans="2:3" x14ac:dyDescent="0.25">
      <c r="B76" s="41"/>
      <c r="C76" s="41"/>
    </row>
    <row r="77" spans="2:3" x14ac:dyDescent="0.25">
      <c r="B77" s="41"/>
      <c r="C77" s="41"/>
    </row>
    <row r="78" spans="2:3" x14ac:dyDescent="0.25">
      <c r="B78" s="41"/>
      <c r="C78" s="41"/>
    </row>
    <row r="79" spans="2:3" x14ac:dyDescent="0.25">
      <c r="B79" s="41"/>
      <c r="C79" s="41"/>
    </row>
    <row r="80" spans="2:3" x14ac:dyDescent="0.25">
      <c r="B80" s="41"/>
      <c r="C80" s="41"/>
    </row>
    <row r="81" spans="2:3" x14ac:dyDescent="0.25">
      <c r="B81" s="41"/>
      <c r="C81" s="41"/>
    </row>
    <row r="82" spans="2:3" x14ac:dyDescent="0.25">
      <c r="B82" s="41"/>
      <c r="C82" s="41"/>
    </row>
    <row r="83" spans="2:3" x14ac:dyDescent="0.25">
      <c r="B83" s="41"/>
      <c r="C83" s="41"/>
    </row>
    <row r="84" spans="2:3" x14ac:dyDescent="0.25">
      <c r="B84" s="41"/>
      <c r="C84" s="41"/>
    </row>
    <row r="85" spans="2:3" x14ac:dyDescent="0.25">
      <c r="B85" s="41"/>
      <c r="C85" s="41"/>
    </row>
    <row r="86" spans="2:3" x14ac:dyDescent="0.25">
      <c r="B86" s="41"/>
      <c r="C86" s="41"/>
    </row>
    <row r="87" spans="2:3" x14ac:dyDescent="0.25">
      <c r="B87" s="41"/>
      <c r="C87" s="41"/>
    </row>
    <row r="88" spans="2:3" x14ac:dyDescent="0.25">
      <c r="B88" s="41"/>
      <c r="C88" s="41"/>
    </row>
    <row r="89" spans="2:3" x14ac:dyDescent="0.25">
      <c r="B89" s="41"/>
      <c r="C89" s="41"/>
    </row>
    <row r="90" spans="2:3" x14ac:dyDescent="0.25">
      <c r="B90" s="41"/>
      <c r="C90" s="41"/>
    </row>
    <row r="91" spans="2:3" x14ac:dyDescent="0.25">
      <c r="B91" s="41"/>
      <c r="C91" s="41"/>
    </row>
    <row r="92" spans="2:3" x14ac:dyDescent="0.25">
      <c r="B92" s="41"/>
      <c r="C92" s="41"/>
    </row>
    <row r="93" spans="2:3" x14ac:dyDescent="0.25">
      <c r="B93" s="41"/>
      <c r="C93" s="41"/>
    </row>
    <row r="94" spans="2:3" x14ac:dyDescent="0.25">
      <c r="B94" s="41"/>
      <c r="C94" s="41"/>
    </row>
    <row r="95" spans="2:3" x14ac:dyDescent="0.25">
      <c r="B95" s="41"/>
      <c r="C95" s="41"/>
    </row>
    <row r="96" spans="2:3" x14ac:dyDescent="0.25">
      <c r="B96" s="41"/>
      <c r="C96" s="41"/>
    </row>
    <row r="97" spans="2:3" x14ac:dyDescent="0.25">
      <c r="B97" s="41"/>
      <c r="C97" s="41"/>
    </row>
    <row r="98" spans="2:3" x14ac:dyDescent="0.25">
      <c r="B98" s="41"/>
      <c r="C98" s="41"/>
    </row>
    <row r="99" spans="2:3" x14ac:dyDescent="0.25">
      <c r="B99" s="41"/>
      <c r="C99" s="41"/>
    </row>
    <row r="100" spans="2:3" x14ac:dyDescent="0.25">
      <c r="B100" s="41"/>
      <c r="C100" s="41"/>
    </row>
    <row r="101" spans="2:3" x14ac:dyDescent="0.25">
      <c r="B101" s="41"/>
      <c r="C101" s="41"/>
    </row>
    <row r="102" spans="2:3" x14ac:dyDescent="0.25">
      <c r="B102" s="41"/>
      <c r="C102" s="41"/>
    </row>
    <row r="103" spans="2:3" x14ac:dyDescent="0.25">
      <c r="B103" s="41"/>
      <c r="C103" s="41"/>
    </row>
    <row r="104" spans="2:3" x14ac:dyDescent="0.25">
      <c r="B104" s="41"/>
      <c r="C104" s="41"/>
    </row>
    <row r="105" spans="2:3" x14ac:dyDescent="0.25">
      <c r="B105" s="41"/>
      <c r="C105" s="41"/>
    </row>
    <row r="106" spans="2:3" x14ac:dyDescent="0.25">
      <c r="B106" s="41"/>
      <c r="C106" s="41"/>
    </row>
    <row r="107" spans="2:3" x14ac:dyDescent="0.25">
      <c r="B107" s="41"/>
      <c r="C107" s="41"/>
    </row>
    <row r="108" spans="2:3" x14ac:dyDescent="0.25">
      <c r="B108" s="41"/>
      <c r="C108" s="41"/>
    </row>
    <row r="109" spans="2:3" x14ac:dyDescent="0.25">
      <c r="B109" s="41"/>
      <c r="C109" s="41"/>
    </row>
    <row r="110" spans="2:3" x14ac:dyDescent="0.25">
      <c r="B110" s="41"/>
      <c r="C110" s="41"/>
    </row>
    <row r="111" spans="2:3" x14ac:dyDescent="0.25">
      <c r="B111" s="41"/>
      <c r="C111" s="41"/>
    </row>
    <row r="112" spans="2:3" x14ac:dyDescent="0.25">
      <c r="B112" s="41"/>
      <c r="C112" s="41"/>
    </row>
    <row r="113" spans="2:3" x14ac:dyDescent="0.25">
      <c r="B113" s="41"/>
      <c r="C113" s="41"/>
    </row>
    <row r="114" spans="2:3" x14ac:dyDescent="0.25">
      <c r="B114" s="41"/>
      <c r="C114" s="41"/>
    </row>
    <row r="115" spans="2:3" x14ac:dyDescent="0.25">
      <c r="B115" s="41"/>
      <c r="C115" s="41"/>
    </row>
    <row r="116" spans="2:3" x14ac:dyDescent="0.25">
      <c r="B116" s="41"/>
      <c r="C116" s="41"/>
    </row>
    <row r="117" spans="2:3" x14ac:dyDescent="0.25">
      <c r="B117" s="41"/>
      <c r="C117" s="41"/>
    </row>
    <row r="118" spans="2:3" x14ac:dyDescent="0.25">
      <c r="B118" s="41"/>
      <c r="C118" s="41"/>
    </row>
    <row r="119" spans="2:3" x14ac:dyDescent="0.25">
      <c r="B119" s="41"/>
      <c r="C119" s="41"/>
    </row>
    <row r="120" spans="2:3" x14ac:dyDescent="0.25">
      <c r="B120" s="41"/>
      <c r="C120" s="41"/>
    </row>
    <row r="121" spans="2:3" x14ac:dyDescent="0.25">
      <c r="B121" s="41"/>
      <c r="C121" s="41"/>
    </row>
    <row r="122" spans="2:3" x14ac:dyDescent="0.25">
      <c r="B122" s="41"/>
      <c r="C122" s="41"/>
    </row>
    <row r="123" spans="2:3" x14ac:dyDescent="0.25">
      <c r="B123" s="41"/>
      <c r="C123" s="41"/>
    </row>
    <row r="124" spans="2:3" x14ac:dyDescent="0.25">
      <c r="B124" s="41"/>
      <c r="C124" s="41"/>
    </row>
    <row r="125" spans="2:3" x14ac:dyDescent="0.25">
      <c r="B125" s="41"/>
      <c r="C125" s="41"/>
    </row>
    <row r="126" spans="2:3" x14ac:dyDescent="0.25">
      <c r="B126" s="41"/>
      <c r="C126" s="41"/>
    </row>
    <row r="127" spans="2:3" x14ac:dyDescent="0.25">
      <c r="B127" s="41"/>
      <c r="C127" s="41"/>
    </row>
    <row r="128" spans="2:3" x14ac:dyDescent="0.25">
      <c r="B128" s="41"/>
      <c r="C128" s="41"/>
    </row>
    <row r="129" spans="2:3" x14ac:dyDescent="0.25">
      <c r="B129" s="41"/>
      <c r="C129" s="41"/>
    </row>
    <row r="130" spans="2:3" x14ac:dyDescent="0.25">
      <c r="B130" s="41"/>
      <c r="C130" s="41"/>
    </row>
    <row r="131" spans="2:3" x14ac:dyDescent="0.25">
      <c r="B131" s="41"/>
      <c r="C131" s="41"/>
    </row>
    <row r="132" spans="2:3" x14ac:dyDescent="0.25">
      <c r="B132" s="41"/>
      <c r="C132" s="41"/>
    </row>
    <row r="133" spans="2:3" x14ac:dyDescent="0.25">
      <c r="B133" s="41"/>
      <c r="C133" s="41"/>
    </row>
    <row r="134" spans="2:3" x14ac:dyDescent="0.25">
      <c r="B134" s="41"/>
      <c r="C134" s="41"/>
    </row>
    <row r="135" spans="2:3" x14ac:dyDescent="0.25">
      <c r="B135" s="41"/>
      <c r="C135" s="41"/>
    </row>
    <row r="136" spans="2:3" x14ac:dyDescent="0.25">
      <c r="B136" s="41"/>
      <c r="C136" s="41"/>
    </row>
    <row r="137" spans="2:3" x14ac:dyDescent="0.25">
      <c r="B137" s="41"/>
      <c r="C137" s="41"/>
    </row>
    <row r="138" spans="2:3" x14ac:dyDescent="0.25">
      <c r="B138" s="41"/>
      <c r="C138" s="41"/>
    </row>
    <row r="139" spans="2:3" x14ac:dyDescent="0.25">
      <c r="B139" s="41"/>
      <c r="C139" s="41"/>
    </row>
    <row r="140" spans="2:3" x14ac:dyDescent="0.25">
      <c r="B140" s="41"/>
      <c r="C140" s="41"/>
    </row>
    <row r="141" spans="2:3" x14ac:dyDescent="0.25">
      <c r="B141" s="41"/>
      <c r="C141" s="41"/>
    </row>
    <row r="142" spans="2:3" x14ac:dyDescent="0.25">
      <c r="B142" s="41"/>
      <c r="C142" s="41"/>
    </row>
    <row r="143" spans="2:3" x14ac:dyDescent="0.25">
      <c r="B143" s="41"/>
      <c r="C143" s="41"/>
    </row>
    <row r="144" spans="2:3" x14ac:dyDescent="0.25">
      <c r="B144" s="41"/>
      <c r="C144" s="41"/>
    </row>
    <row r="145" spans="2:3" x14ac:dyDescent="0.25">
      <c r="B145" s="41"/>
      <c r="C145" s="41"/>
    </row>
    <row r="146" spans="2:3" x14ac:dyDescent="0.25">
      <c r="B146" s="41"/>
      <c r="C146" s="41"/>
    </row>
    <row r="147" spans="2:3" x14ac:dyDescent="0.25">
      <c r="B147" s="41"/>
      <c r="C147" s="41"/>
    </row>
    <row r="148" spans="2:3" x14ac:dyDescent="0.25">
      <c r="B148" s="41"/>
      <c r="C148" s="41"/>
    </row>
    <row r="149" spans="2:3" x14ac:dyDescent="0.25">
      <c r="B149" s="41"/>
      <c r="C149" s="41"/>
    </row>
    <row r="150" spans="2:3" x14ac:dyDescent="0.25">
      <c r="B150" s="41"/>
      <c r="C150" s="41"/>
    </row>
    <row r="151" spans="2:3" x14ac:dyDescent="0.25">
      <c r="B151" s="41"/>
      <c r="C151" s="41"/>
    </row>
    <row r="152" spans="2:3" x14ac:dyDescent="0.25">
      <c r="B152" s="41"/>
      <c r="C152" s="41"/>
    </row>
    <row r="153" spans="2:3" x14ac:dyDescent="0.25">
      <c r="B153" s="41"/>
      <c r="C153" s="41"/>
    </row>
    <row r="154" spans="2:3" x14ac:dyDescent="0.25">
      <c r="B154" s="41"/>
      <c r="C154" s="41"/>
    </row>
    <row r="155" spans="2:3" x14ac:dyDescent="0.25">
      <c r="B155" s="41"/>
      <c r="C155" s="41"/>
    </row>
    <row r="156" spans="2:3" x14ac:dyDescent="0.25">
      <c r="B156" s="41"/>
      <c r="C156" s="41"/>
    </row>
    <row r="157" spans="2:3" x14ac:dyDescent="0.25">
      <c r="B157" s="41"/>
      <c r="C157" s="41"/>
    </row>
    <row r="158" spans="2:3" x14ac:dyDescent="0.25">
      <c r="B158" s="41"/>
      <c r="C158" s="41"/>
    </row>
    <row r="159" spans="2:3" x14ac:dyDescent="0.25">
      <c r="B159" s="41"/>
      <c r="C159" s="41"/>
    </row>
    <row r="160" spans="2:3" x14ac:dyDescent="0.25">
      <c r="B160" s="41"/>
      <c r="C160" s="41"/>
    </row>
    <row r="161" spans="2:3" x14ac:dyDescent="0.25">
      <c r="B161" s="41"/>
      <c r="C161" s="41"/>
    </row>
    <row r="162" spans="2:3" x14ac:dyDescent="0.25">
      <c r="B162" s="41"/>
      <c r="C162" s="41"/>
    </row>
    <row r="163" spans="2:3" x14ac:dyDescent="0.25">
      <c r="B163" s="41"/>
      <c r="C163" s="41"/>
    </row>
    <row r="164" spans="2:3" x14ac:dyDescent="0.25">
      <c r="B164" s="41"/>
      <c r="C164" s="41"/>
    </row>
    <row r="165" spans="2:3" x14ac:dyDescent="0.25">
      <c r="B165" s="41"/>
      <c r="C165" s="41"/>
    </row>
    <row r="166" spans="2:3" x14ac:dyDescent="0.25">
      <c r="B166" s="41"/>
      <c r="C166" s="41"/>
    </row>
    <row r="167" spans="2:3" x14ac:dyDescent="0.25">
      <c r="B167" s="41"/>
      <c r="C167" s="41"/>
    </row>
    <row r="168" spans="2:3" x14ac:dyDescent="0.25">
      <c r="B168" s="41"/>
      <c r="C168" s="41"/>
    </row>
    <row r="169" spans="2:3" x14ac:dyDescent="0.25">
      <c r="B169" s="41"/>
      <c r="C169" s="41"/>
    </row>
    <row r="170" spans="2:3" x14ac:dyDescent="0.25">
      <c r="B170" s="41"/>
      <c r="C170" s="41"/>
    </row>
    <row r="171" spans="2:3" x14ac:dyDescent="0.25">
      <c r="B171" s="41"/>
      <c r="C171" s="41"/>
    </row>
    <row r="172" spans="2:3" x14ac:dyDescent="0.25">
      <c r="B172" s="41"/>
      <c r="C172" s="41"/>
    </row>
    <row r="173" spans="2:3" x14ac:dyDescent="0.25">
      <c r="B173" s="41"/>
      <c r="C173" s="41"/>
    </row>
    <row r="174" spans="2:3" x14ac:dyDescent="0.25">
      <c r="B174" s="41"/>
      <c r="C174" s="41"/>
    </row>
    <row r="175" spans="2:3" x14ac:dyDescent="0.25">
      <c r="B175" s="41"/>
      <c r="C175" s="41"/>
    </row>
    <row r="176" spans="2:3" x14ac:dyDescent="0.25">
      <c r="B176" s="41"/>
      <c r="C176" s="41"/>
    </row>
    <row r="177" spans="2:3" x14ac:dyDescent="0.25">
      <c r="B177" s="41"/>
      <c r="C177" s="41"/>
    </row>
    <row r="178" spans="2:3" x14ac:dyDescent="0.25">
      <c r="B178" s="41"/>
      <c r="C178" s="41"/>
    </row>
    <row r="179" spans="2:3" x14ac:dyDescent="0.25">
      <c r="B179" s="41"/>
      <c r="C179" s="41"/>
    </row>
    <row r="180" spans="2:3" x14ac:dyDescent="0.25">
      <c r="B180" s="41"/>
      <c r="C180" s="41"/>
    </row>
    <row r="181" spans="2:3" x14ac:dyDescent="0.25">
      <c r="B181" s="41"/>
      <c r="C181" s="41"/>
    </row>
    <row r="182" spans="2:3" x14ac:dyDescent="0.25">
      <c r="B182" s="41"/>
      <c r="C182" s="41"/>
    </row>
    <row r="183" spans="2:3" x14ac:dyDescent="0.25">
      <c r="B183" s="41"/>
      <c r="C183" s="41"/>
    </row>
    <row r="184" spans="2:3" x14ac:dyDescent="0.25">
      <c r="B184" s="41"/>
      <c r="C184" s="41"/>
    </row>
    <row r="185" spans="2:3" x14ac:dyDescent="0.25">
      <c r="B185" s="41"/>
      <c r="C185" s="41"/>
    </row>
    <row r="186" spans="2:3" x14ac:dyDescent="0.25">
      <c r="B186" s="41"/>
      <c r="C186" s="41"/>
    </row>
    <row r="187" spans="2:3" x14ac:dyDescent="0.25">
      <c r="B187" s="41"/>
      <c r="C187" s="41"/>
    </row>
    <row r="188" spans="2:3" x14ac:dyDescent="0.25">
      <c r="B188" s="41"/>
      <c r="C188" s="41"/>
    </row>
    <row r="189" spans="2:3" x14ac:dyDescent="0.25">
      <c r="B189" s="41"/>
      <c r="C189" s="41"/>
    </row>
    <row r="190" spans="2:3" x14ac:dyDescent="0.25">
      <c r="B190" s="41"/>
      <c r="C190" s="41"/>
    </row>
    <row r="191" spans="2:3" x14ac:dyDescent="0.25">
      <c r="B191" s="41"/>
      <c r="C191" s="41"/>
    </row>
    <row r="192" spans="2:3" x14ac:dyDescent="0.25">
      <c r="B192" s="41"/>
      <c r="C192" s="41"/>
    </row>
    <row r="193" spans="2:3" x14ac:dyDescent="0.25">
      <c r="B193" s="41"/>
      <c r="C193" s="41"/>
    </row>
    <row r="194" spans="2:3" x14ac:dyDescent="0.25">
      <c r="B194" s="41"/>
      <c r="C194" s="41"/>
    </row>
    <row r="195" spans="2:3" x14ac:dyDescent="0.25">
      <c r="B195" s="41"/>
      <c r="C195" s="41"/>
    </row>
    <row r="196" spans="2:3" x14ac:dyDescent="0.25">
      <c r="B196" s="41"/>
      <c r="C196" s="41"/>
    </row>
    <row r="197" spans="2:3" x14ac:dyDescent="0.25">
      <c r="B197" s="41"/>
      <c r="C197" s="41"/>
    </row>
    <row r="198" spans="2:3" x14ac:dyDescent="0.25">
      <c r="B198" s="41"/>
      <c r="C198" s="41"/>
    </row>
    <row r="199" spans="2:3" x14ac:dyDescent="0.25">
      <c r="B199" s="41"/>
      <c r="C199" s="41"/>
    </row>
    <row r="200" spans="2:3" x14ac:dyDescent="0.25">
      <c r="B200" s="41"/>
      <c r="C200" s="41"/>
    </row>
    <row r="201" spans="2:3" x14ac:dyDescent="0.25">
      <c r="B201" s="41"/>
      <c r="C201" s="41"/>
    </row>
    <row r="202" spans="2:3" x14ac:dyDescent="0.25">
      <c r="B202" s="41"/>
      <c r="C202" s="41"/>
    </row>
    <row r="203" spans="2:3" x14ac:dyDescent="0.25">
      <c r="B203" s="41"/>
      <c r="C203" s="41"/>
    </row>
    <row r="204" spans="2:3" x14ac:dyDescent="0.25">
      <c r="B204" s="41"/>
      <c r="C204" s="41"/>
    </row>
    <row r="205" spans="2:3" x14ac:dyDescent="0.25">
      <c r="B205" s="41"/>
      <c r="C205" s="41"/>
    </row>
    <row r="206" spans="2:3" x14ac:dyDescent="0.25">
      <c r="B206" s="41"/>
      <c r="C206" s="41"/>
    </row>
    <row r="207" spans="2:3" x14ac:dyDescent="0.25">
      <c r="B207" s="41"/>
      <c r="C207" s="41"/>
    </row>
    <row r="208" spans="2:3" x14ac:dyDescent="0.25">
      <c r="B208" s="41"/>
      <c r="C208" s="41"/>
    </row>
    <row r="209" spans="2:3" x14ac:dyDescent="0.25">
      <c r="B209" s="41"/>
      <c r="C209" s="41"/>
    </row>
    <row r="210" spans="2:3" x14ac:dyDescent="0.25">
      <c r="B210" s="41"/>
      <c r="C210" s="41"/>
    </row>
    <row r="211" spans="2:3" x14ac:dyDescent="0.25">
      <c r="B211" s="41"/>
      <c r="C211" s="41"/>
    </row>
    <row r="212" spans="2:3" x14ac:dyDescent="0.25">
      <c r="B212" s="41"/>
      <c r="C212" s="41"/>
    </row>
    <row r="213" spans="2:3" x14ac:dyDescent="0.25">
      <c r="B213" s="41"/>
      <c r="C213" s="41"/>
    </row>
    <row r="214" spans="2:3" x14ac:dyDescent="0.25">
      <c r="B214" s="41"/>
      <c r="C214" s="41"/>
    </row>
    <row r="215" spans="2:3" x14ac:dyDescent="0.25">
      <c r="B215" s="41"/>
      <c r="C215" s="41"/>
    </row>
    <row r="216" spans="2:3" x14ac:dyDescent="0.25">
      <c r="B216" s="41"/>
      <c r="C216" s="41"/>
    </row>
    <row r="217" spans="2:3" x14ac:dyDescent="0.25">
      <c r="B217" s="41"/>
      <c r="C217" s="41"/>
    </row>
    <row r="218" spans="2:3" x14ac:dyDescent="0.25">
      <c r="B218" s="41"/>
      <c r="C218" s="41"/>
    </row>
    <row r="219" spans="2:3" x14ac:dyDescent="0.25">
      <c r="B219" s="41"/>
      <c r="C219" s="41"/>
    </row>
    <row r="220" spans="2:3" x14ac:dyDescent="0.25">
      <c r="B220" s="41"/>
      <c r="C220" s="41"/>
    </row>
    <row r="221" spans="2:3" x14ac:dyDescent="0.25">
      <c r="B221" s="41"/>
      <c r="C221" s="41"/>
    </row>
    <row r="222" spans="2:3" x14ac:dyDescent="0.25">
      <c r="B222" s="41"/>
      <c r="C222" s="41"/>
    </row>
    <row r="223" spans="2:3" x14ac:dyDescent="0.25">
      <c r="B223" s="41"/>
      <c r="C223" s="41"/>
    </row>
    <row r="224" spans="2:3" x14ac:dyDescent="0.25">
      <c r="B224" s="41"/>
      <c r="C224" s="41"/>
    </row>
    <row r="225" spans="2:3" x14ac:dyDescent="0.25">
      <c r="B225" s="41"/>
      <c r="C225" s="41"/>
    </row>
    <row r="226" spans="2:3" x14ac:dyDescent="0.25">
      <c r="B226" s="41"/>
      <c r="C226" s="41"/>
    </row>
    <row r="227" spans="2:3" x14ac:dyDescent="0.25">
      <c r="B227" s="41"/>
      <c r="C227" s="41"/>
    </row>
    <row r="228" spans="2:3" x14ac:dyDescent="0.25">
      <c r="B228" s="41"/>
      <c r="C228" s="41"/>
    </row>
    <row r="229" spans="2:3" x14ac:dyDescent="0.25">
      <c r="B229" s="41"/>
      <c r="C229" s="41"/>
    </row>
    <row r="230" spans="2:3" x14ac:dyDescent="0.25">
      <c r="B230" s="41"/>
      <c r="C230" s="41"/>
    </row>
    <row r="231" spans="2:3" x14ac:dyDescent="0.25">
      <c r="B231" s="41"/>
      <c r="C231" s="41"/>
    </row>
    <row r="232" spans="2:3" x14ac:dyDescent="0.25">
      <c r="B232" s="41"/>
      <c r="C232" s="41"/>
    </row>
    <row r="233" spans="2:3" x14ac:dyDescent="0.25">
      <c r="B233" s="41"/>
      <c r="C233" s="41"/>
    </row>
    <row r="234" spans="2:3" x14ac:dyDescent="0.25">
      <c r="B234" s="41"/>
      <c r="C234" s="41"/>
    </row>
    <row r="235" spans="2:3" x14ac:dyDescent="0.25">
      <c r="B235" s="41"/>
      <c r="C235" s="41"/>
    </row>
    <row r="236" spans="2:3" x14ac:dyDescent="0.25">
      <c r="B236" s="41"/>
      <c r="C236" s="41"/>
    </row>
    <row r="237" spans="2:3" x14ac:dyDescent="0.25">
      <c r="B237" s="41"/>
      <c r="C237" s="41"/>
    </row>
    <row r="238" spans="2:3" x14ac:dyDescent="0.25">
      <c r="B238" s="41"/>
      <c r="C238" s="41"/>
    </row>
    <row r="239" spans="2:3" x14ac:dyDescent="0.25">
      <c r="B239" s="41"/>
      <c r="C239" s="41"/>
    </row>
    <row r="240" spans="2:3" x14ac:dyDescent="0.25">
      <c r="B240" s="41"/>
      <c r="C240" s="41"/>
    </row>
    <row r="241" spans="2:3" x14ac:dyDescent="0.25">
      <c r="B241" s="41"/>
      <c r="C241" s="41"/>
    </row>
    <row r="242" spans="2:3" x14ac:dyDescent="0.25">
      <c r="B242" s="41"/>
      <c r="C242" s="41"/>
    </row>
    <row r="243" spans="2:3" x14ac:dyDescent="0.25">
      <c r="B243" s="41"/>
      <c r="C243" s="41"/>
    </row>
    <row r="244" spans="2:3" x14ac:dyDescent="0.25">
      <c r="B244" s="41"/>
      <c r="C244" s="41"/>
    </row>
    <row r="245" spans="2:3" x14ac:dyDescent="0.25">
      <c r="B245" s="41"/>
      <c r="C245" s="41"/>
    </row>
    <row r="246" spans="2:3" x14ac:dyDescent="0.25">
      <c r="B246" s="41"/>
      <c r="C246" s="41"/>
    </row>
    <row r="247" spans="2:3" x14ac:dyDescent="0.25">
      <c r="B247" s="41"/>
      <c r="C247" s="41"/>
    </row>
    <row r="248" spans="2:3" x14ac:dyDescent="0.25">
      <c r="B248" s="41"/>
      <c r="C248" s="41"/>
    </row>
    <row r="249" spans="2:3" x14ac:dyDescent="0.25">
      <c r="B249" s="41"/>
      <c r="C249" s="41"/>
    </row>
    <row r="250" spans="2:3" x14ac:dyDescent="0.25">
      <c r="B250" s="41"/>
      <c r="C250" s="41"/>
    </row>
    <row r="251" spans="2:3" x14ac:dyDescent="0.25">
      <c r="B251" s="41"/>
      <c r="C251" s="41"/>
    </row>
    <row r="252" spans="2:3" x14ac:dyDescent="0.25">
      <c r="B252" s="41"/>
      <c r="C252" s="41"/>
    </row>
    <row r="253" spans="2:3" x14ac:dyDescent="0.25">
      <c r="B253" s="41"/>
      <c r="C253" s="41"/>
    </row>
    <row r="254" spans="2:3" x14ac:dyDescent="0.25">
      <c r="B254" s="41"/>
      <c r="C254" s="41"/>
    </row>
    <row r="255" spans="2:3" x14ac:dyDescent="0.25">
      <c r="B255" s="41"/>
      <c r="C255" s="41"/>
    </row>
    <row r="256" spans="2:3" x14ac:dyDescent="0.25">
      <c r="B256" s="41"/>
      <c r="C256" s="41"/>
    </row>
    <row r="257" spans="2:3" x14ac:dyDescent="0.25">
      <c r="B257" s="41"/>
      <c r="C257" s="41"/>
    </row>
    <row r="258" spans="2:3" x14ac:dyDescent="0.25">
      <c r="B258" s="41"/>
      <c r="C258" s="41"/>
    </row>
    <row r="259" spans="2:3" x14ac:dyDescent="0.25">
      <c r="B259" s="41"/>
      <c r="C259" s="41"/>
    </row>
    <row r="260" spans="2:3" x14ac:dyDescent="0.25">
      <c r="B260" s="41"/>
      <c r="C260" s="41"/>
    </row>
    <row r="261" spans="2:3" x14ac:dyDescent="0.25">
      <c r="B261" s="41"/>
      <c r="C261" s="41"/>
    </row>
    <row r="262" spans="2:3" x14ac:dyDescent="0.25">
      <c r="B262" s="41"/>
      <c r="C262" s="41"/>
    </row>
    <row r="263" spans="2:3" x14ac:dyDescent="0.25">
      <c r="B263" s="41"/>
      <c r="C263" s="41"/>
    </row>
    <row r="264" spans="2:3" x14ac:dyDescent="0.25">
      <c r="B264" s="41"/>
      <c r="C264" s="41"/>
    </row>
    <row r="265" spans="2:3" x14ac:dyDescent="0.25">
      <c r="B265" s="41"/>
      <c r="C265" s="41"/>
    </row>
    <row r="266" spans="2:3" x14ac:dyDescent="0.25">
      <c r="B266" s="41"/>
      <c r="C266" s="41"/>
    </row>
    <row r="267" spans="2:3" x14ac:dyDescent="0.25">
      <c r="B267" s="41"/>
      <c r="C267" s="41"/>
    </row>
    <row r="268" spans="2:3" x14ac:dyDescent="0.25">
      <c r="B268" s="41"/>
      <c r="C268" s="41"/>
    </row>
    <row r="269" spans="2:3" x14ac:dyDescent="0.25">
      <c r="B269" s="41"/>
      <c r="C269" s="41"/>
    </row>
    <row r="270" spans="2:3" x14ac:dyDescent="0.25">
      <c r="B270" s="41"/>
      <c r="C270" s="41"/>
    </row>
    <row r="271" spans="2:3" x14ac:dyDescent="0.25">
      <c r="B271" s="41"/>
      <c r="C271" s="41"/>
    </row>
    <row r="272" spans="2:3" x14ac:dyDescent="0.25">
      <c r="B272" s="41"/>
      <c r="C272" s="41"/>
    </row>
    <row r="273" spans="2:3" x14ac:dyDescent="0.25">
      <c r="B273" s="41"/>
      <c r="C273" s="41"/>
    </row>
    <row r="274" spans="2:3" x14ac:dyDescent="0.25">
      <c r="B274" s="41"/>
      <c r="C274" s="41"/>
    </row>
    <row r="275" spans="2:3" x14ac:dyDescent="0.25">
      <c r="B275" s="41"/>
      <c r="C275" s="41"/>
    </row>
    <row r="276" spans="2:3" x14ac:dyDescent="0.25">
      <c r="B276" s="41"/>
      <c r="C276" s="41"/>
    </row>
    <row r="277" spans="2:3" x14ac:dyDescent="0.25">
      <c r="B277" s="41"/>
      <c r="C277" s="41"/>
    </row>
    <row r="278" spans="2:3" x14ac:dyDescent="0.25">
      <c r="B278" s="41"/>
      <c r="C278" s="41"/>
    </row>
    <row r="279" spans="2:3" x14ac:dyDescent="0.25">
      <c r="B279" s="41"/>
      <c r="C279" s="41"/>
    </row>
    <row r="280" spans="2:3" x14ac:dyDescent="0.25">
      <c r="B280" s="41"/>
      <c r="C280" s="41"/>
    </row>
    <row r="281" spans="2:3" x14ac:dyDescent="0.25">
      <c r="B281" s="41"/>
      <c r="C281" s="41"/>
    </row>
    <row r="282" spans="2:3" x14ac:dyDescent="0.25">
      <c r="B282" s="41"/>
      <c r="C282" s="41"/>
    </row>
    <row r="283" spans="2:3" x14ac:dyDescent="0.25">
      <c r="B283" s="41"/>
      <c r="C283" s="41"/>
    </row>
    <row r="284" spans="2:3" x14ac:dyDescent="0.25">
      <c r="B284" s="41"/>
      <c r="C284" s="41"/>
    </row>
    <row r="285" spans="2:3" x14ac:dyDescent="0.25">
      <c r="B285" s="41"/>
      <c r="C285" s="41"/>
    </row>
    <row r="286" spans="2:3" x14ac:dyDescent="0.25">
      <c r="B286" s="41"/>
      <c r="C286" s="41"/>
    </row>
    <row r="287" spans="2:3" x14ac:dyDescent="0.25">
      <c r="B287" s="41"/>
      <c r="C287" s="41"/>
    </row>
    <row r="288" spans="2:3" x14ac:dyDescent="0.25">
      <c r="B288" s="41"/>
      <c r="C288" s="41"/>
    </row>
    <row r="289" spans="2:3" x14ac:dyDescent="0.25">
      <c r="B289" s="41"/>
      <c r="C289" s="41"/>
    </row>
    <row r="290" spans="2:3" x14ac:dyDescent="0.25">
      <c r="B290" s="41"/>
      <c r="C290" s="41"/>
    </row>
    <row r="291" spans="2:3" x14ac:dyDescent="0.25">
      <c r="B291" s="41"/>
      <c r="C291" s="41"/>
    </row>
    <row r="292" spans="2:3" x14ac:dyDescent="0.25">
      <c r="B292" s="41"/>
      <c r="C292" s="41"/>
    </row>
    <row r="293" spans="2:3" x14ac:dyDescent="0.25">
      <c r="B293" s="41"/>
      <c r="C293" s="41"/>
    </row>
    <row r="294" spans="2:3" x14ac:dyDescent="0.25">
      <c r="B294" s="41"/>
      <c r="C294" s="41"/>
    </row>
    <row r="295" spans="2:3" x14ac:dyDescent="0.25">
      <c r="B295" s="41"/>
      <c r="C295" s="41"/>
    </row>
    <row r="296" spans="2:3" x14ac:dyDescent="0.25">
      <c r="B296" s="41"/>
      <c r="C296" s="41"/>
    </row>
    <row r="297" spans="2:3" x14ac:dyDescent="0.25">
      <c r="B297" s="41"/>
      <c r="C297" s="41"/>
    </row>
    <row r="298" spans="2:3" x14ac:dyDescent="0.25">
      <c r="B298" s="41"/>
      <c r="C298" s="41"/>
    </row>
    <row r="299" spans="2:3" x14ac:dyDescent="0.25">
      <c r="B299" s="41"/>
      <c r="C299" s="41"/>
    </row>
    <row r="300" spans="2:3" x14ac:dyDescent="0.25">
      <c r="B300" s="41"/>
      <c r="C300" s="41"/>
    </row>
    <row r="301" spans="2:3" x14ac:dyDescent="0.25">
      <c r="B301" s="41"/>
      <c r="C301" s="41"/>
    </row>
    <row r="302" spans="2:3" x14ac:dyDescent="0.25">
      <c r="B302" s="41"/>
      <c r="C302" s="41"/>
    </row>
    <row r="303" spans="2:3" x14ac:dyDescent="0.25">
      <c r="B303" s="41"/>
      <c r="C303" s="41"/>
    </row>
    <row r="304" spans="2:3" x14ac:dyDescent="0.25">
      <c r="B304" s="41"/>
      <c r="C304" s="41"/>
    </row>
    <row r="305" spans="2:3" x14ac:dyDescent="0.25">
      <c r="B305" s="41"/>
      <c r="C305" s="41"/>
    </row>
    <row r="306" spans="2:3" x14ac:dyDescent="0.25">
      <c r="B306" s="41"/>
      <c r="C306" s="41"/>
    </row>
    <row r="307" spans="2:3" x14ac:dyDescent="0.25">
      <c r="B307" s="41"/>
      <c r="C307" s="41"/>
    </row>
    <row r="308" spans="2:3" x14ac:dyDescent="0.25">
      <c r="B308" s="41"/>
      <c r="C308" s="41"/>
    </row>
    <row r="309" spans="2:3" x14ac:dyDescent="0.25">
      <c r="B309" s="41"/>
      <c r="C309" s="41"/>
    </row>
    <row r="310" spans="2:3" x14ac:dyDescent="0.25">
      <c r="B310" s="41"/>
      <c r="C310" s="41"/>
    </row>
    <row r="311" spans="2:3" x14ac:dyDescent="0.25">
      <c r="B311" s="41"/>
      <c r="C311" s="41"/>
    </row>
    <row r="312" spans="2:3" x14ac:dyDescent="0.25">
      <c r="B312" s="41"/>
      <c r="C312" s="41"/>
    </row>
    <row r="313" spans="2:3" x14ac:dyDescent="0.25">
      <c r="B313" s="41"/>
      <c r="C313" s="41"/>
    </row>
    <row r="314" spans="2:3" x14ac:dyDescent="0.25">
      <c r="B314" s="41"/>
      <c r="C314" s="41"/>
    </row>
    <row r="315" spans="2:3" x14ac:dyDescent="0.25">
      <c r="B315" s="41"/>
      <c r="C315" s="41"/>
    </row>
    <row r="316" spans="2:3" x14ac:dyDescent="0.25">
      <c r="B316" s="41"/>
      <c r="C316" s="41"/>
    </row>
    <row r="317" spans="2:3" x14ac:dyDescent="0.25">
      <c r="B317" s="41"/>
      <c r="C317" s="41"/>
    </row>
    <row r="318" spans="2:3" x14ac:dyDescent="0.25">
      <c r="B318" s="41"/>
      <c r="C318" s="41"/>
    </row>
    <row r="319" spans="2:3" x14ac:dyDescent="0.25">
      <c r="B319" s="41"/>
      <c r="C319" s="41"/>
    </row>
    <row r="320" spans="2:3" x14ac:dyDescent="0.25">
      <c r="B320" s="41"/>
      <c r="C320" s="41"/>
    </row>
    <row r="321" spans="2:3" x14ac:dyDescent="0.25">
      <c r="B321" s="41"/>
      <c r="C321" s="41"/>
    </row>
    <row r="322" spans="2:3" x14ac:dyDescent="0.25">
      <c r="B322" s="41"/>
      <c r="C322" s="41"/>
    </row>
    <row r="323" spans="2:3" x14ac:dyDescent="0.25">
      <c r="B323" s="41"/>
      <c r="C323" s="41"/>
    </row>
    <row r="324" spans="2:3" x14ac:dyDescent="0.25">
      <c r="B324" s="41"/>
      <c r="C324" s="41"/>
    </row>
    <row r="325" spans="2:3" x14ac:dyDescent="0.25">
      <c r="B325" s="41"/>
      <c r="C325" s="41"/>
    </row>
    <row r="326" spans="2:3" x14ac:dyDescent="0.25">
      <c r="B326" s="41"/>
      <c r="C326" s="41"/>
    </row>
    <row r="327" spans="2:3" x14ac:dyDescent="0.25">
      <c r="B327" s="41"/>
      <c r="C327" s="41"/>
    </row>
    <row r="328" spans="2:3" x14ac:dyDescent="0.25">
      <c r="B328" s="41"/>
      <c r="C328" s="41"/>
    </row>
    <row r="329" spans="2:3" x14ac:dyDescent="0.25">
      <c r="B329" s="41"/>
      <c r="C329" s="41"/>
    </row>
    <row r="330" spans="2:3" x14ac:dyDescent="0.25">
      <c r="B330" s="41"/>
      <c r="C330" s="41"/>
    </row>
    <row r="331" spans="2:3" x14ac:dyDescent="0.25">
      <c r="B331" s="41"/>
      <c r="C331" s="41"/>
    </row>
    <row r="332" spans="2:3" x14ac:dyDescent="0.25">
      <c r="B332" s="41"/>
      <c r="C332" s="41"/>
    </row>
    <row r="333" spans="2:3" x14ac:dyDescent="0.25">
      <c r="B333" s="41"/>
      <c r="C333" s="41"/>
    </row>
    <row r="334" spans="2:3" x14ac:dyDescent="0.25">
      <c r="B334" s="41"/>
      <c r="C334" s="41"/>
    </row>
    <row r="335" spans="2:3" x14ac:dyDescent="0.25">
      <c r="B335" s="41"/>
      <c r="C335" s="41"/>
    </row>
    <row r="336" spans="2:3" x14ac:dyDescent="0.25">
      <c r="B336" s="41"/>
      <c r="C336" s="41"/>
    </row>
    <row r="337" spans="2:3" x14ac:dyDescent="0.25">
      <c r="B337" s="41"/>
      <c r="C337" s="41"/>
    </row>
    <row r="338" spans="2:3" x14ac:dyDescent="0.25">
      <c r="B338" s="41"/>
      <c r="C338" s="41"/>
    </row>
    <row r="339" spans="2:3" x14ac:dyDescent="0.25">
      <c r="B339" s="41"/>
      <c r="C339" s="41"/>
    </row>
    <row r="340" spans="2:3" x14ac:dyDescent="0.25">
      <c r="B340" s="41"/>
      <c r="C340" s="41"/>
    </row>
    <row r="341" spans="2:3" x14ac:dyDescent="0.25">
      <c r="B341" s="41"/>
      <c r="C341" s="41"/>
    </row>
    <row r="342" spans="2:3" x14ac:dyDescent="0.25">
      <c r="B342" s="41"/>
      <c r="C342" s="41"/>
    </row>
    <row r="343" spans="2:3" x14ac:dyDescent="0.25">
      <c r="B343" s="41"/>
      <c r="C343" s="41"/>
    </row>
    <row r="344" spans="2:3" x14ac:dyDescent="0.25">
      <c r="B344" s="41"/>
      <c r="C344" s="41"/>
    </row>
    <row r="345" spans="2:3" x14ac:dyDescent="0.25">
      <c r="B345" s="41"/>
      <c r="C345" s="41"/>
    </row>
    <row r="346" spans="2:3" x14ac:dyDescent="0.25">
      <c r="B346" s="41"/>
      <c r="C346" s="41"/>
    </row>
    <row r="347" spans="2:3" x14ac:dyDescent="0.25">
      <c r="B347" s="41"/>
      <c r="C347" s="41"/>
    </row>
    <row r="348" spans="2:3" x14ac:dyDescent="0.25">
      <c r="B348" s="41"/>
      <c r="C348" s="41"/>
    </row>
    <row r="349" spans="2:3" x14ac:dyDescent="0.25">
      <c r="B349" s="41"/>
      <c r="C349" s="41"/>
    </row>
    <row r="350" spans="2:3" x14ac:dyDescent="0.25">
      <c r="B350" s="41"/>
      <c r="C350" s="41"/>
    </row>
    <row r="351" spans="2:3" x14ac:dyDescent="0.25">
      <c r="B351" s="41"/>
      <c r="C351" s="41"/>
    </row>
    <row r="352" spans="2:3" x14ac:dyDescent="0.25">
      <c r="B352" s="41"/>
      <c r="C352" s="41"/>
    </row>
    <row r="353" spans="2:3" x14ac:dyDescent="0.25">
      <c r="B353" s="41"/>
      <c r="C353" s="41"/>
    </row>
    <row r="354" spans="2:3" x14ac:dyDescent="0.25">
      <c r="B354" s="41"/>
      <c r="C354" s="41"/>
    </row>
    <row r="355" spans="2:3" x14ac:dyDescent="0.25">
      <c r="B355" s="41"/>
      <c r="C355" s="41"/>
    </row>
    <row r="356" spans="2:3" x14ac:dyDescent="0.25">
      <c r="B356" s="41"/>
      <c r="C356" s="41"/>
    </row>
    <row r="357" spans="2:3" x14ac:dyDescent="0.25">
      <c r="B357" s="41"/>
      <c r="C357" s="41"/>
    </row>
    <row r="358" spans="2:3" x14ac:dyDescent="0.25">
      <c r="B358" s="41"/>
      <c r="C358" s="41"/>
    </row>
    <row r="359" spans="2:3" x14ac:dyDescent="0.25">
      <c r="B359" s="41"/>
      <c r="C359" s="41"/>
    </row>
    <row r="360" spans="2:3" x14ac:dyDescent="0.25">
      <c r="B360" s="41"/>
      <c r="C360" s="41"/>
    </row>
    <row r="361" spans="2:3" x14ac:dyDescent="0.25">
      <c r="B361" s="41"/>
      <c r="C361" s="41"/>
    </row>
    <row r="362" spans="2:3" x14ac:dyDescent="0.25">
      <c r="B362" s="41"/>
      <c r="C362" s="41"/>
    </row>
    <row r="363" spans="2:3" x14ac:dyDescent="0.25">
      <c r="B363" s="41"/>
      <c r="C363" s="41"/>
    </row>
    <row r="364" spans="2:3" x14ac:dyDescent="0.25">
      <c r="B364" s="41"/>
      <c r="C364" s="41"/>
    </row>
    <row r="365" spans="2:3" x14ac:dyDescent="0.25">
      <c r="B365" s="41"/>
      <c r="C365" s="41"/>
    </row>
    <row r="366" spans="2:3" x14ac:dyDescent="0.25">
      <c r="B366" s="41"/>
      <c r="C366" s="41"/>
    </row>
    <row r="367" spans="2:3" x14ac:dyDescent="0.25">
      <c r="B367" s="41"/>
      <c r="C367" s="41"/>
    </row>
    <row r="368" spans="2:3" x14ac:dyDescent="0.25">
      <c r="B368" s="41"/>
      <c r="C368" s="41"/>
    </row>
    <row r="369" spans="2:3" x14ac:dyDescent="0.25">
      <c r="B369" s="41"/>
      <c r="C369" s="41"/>
    </row>
    <row r="370" spans="2:3" x14ac:dyDescent="0.25">
      <c r="B370" s="41"/>
      <c r="C370" s="41"/>
    </row>
    <row r="371" spans="2:3" x14ac:dyDescent="0.25">
      <c r="B371" s="41"/>
      <c r="C371" s="41"/>
    </row>
    <row r="372" spans="2:3" x14ac:dyDescent="0.25">
      <c r="B372" s="41"/>
      <c r="C372" s="41"/>
    </row>
    <row r="373" spans="2:3" x14ac:dyDescent="0.25">
      <c r="B373" s="41"/>
      <c r="C373" s="41"/>
    </row>
    <row r="374" spans="2:3" x14ac:dyDescent="0.25">
      <c r="B374" s="41"/>
      <c r="C374" s="41"/>
    </row>
    <row r="375" spans="2:3" x14ac:dyDescent="0.25">
      <c r="B375" s="41"/>
      <c r="C375" s="41"/>
    </row>
    <row r="376" spans="2:3" x14ac:dyDescent="0.25">
      <c r="B376" s="41"/>
      <c r="C376" s="41"/>
    </row>
    <row r="377" spans="2:3" x14ac:dyDescent="0.25">
      <c r="B377" s="41"/>
      <c r="C377" s="41"/>
    </row>
    <row r="378" spans="2:3" x14ac:dyDescent="0.25">
      <c r="B378" s="41"/>
      <c r="C378" s="41"/>
    </row>
    <row r="379" spans="2:3" x14ac:dyDescent="0.25">
      <c r="B379" s="41"/>
      <c r="C379" s="41"/>
    </row>
    <row r="380" spans="2:3" x14ac:dyDescent="0.25">
      <c r="B380" s="41"/>
      <c r="C380" s="41"/>
    </row>
    <row r="381" spans="2:3" x14ac:dyDescent="0.25">
      <c r="B381" s="41"/>
      <c r="C381" s="41"/>
    </row>
    <row r="382" spans="2:3" x14ac:dyDescent="0.25">
      <c r="B382" s="41"/>
      <c r="C382" s="41"/>
    </row>
    <row r="383" spans="2:3" x14ac:dyDescent="0.25">
      <c r="B383" s="41"/>
      <c r="C383" s="41"/>
    </row>
    <row r="384" spans="2:3" x14ac:dyDescent="0.25">
      <c r="B384" s="41"/>
      <c r="C384" s="41"/>
    </row>
    <row r="385" spans="2:3" x14ac:dyDescent="0.25">
      <c r="B385" s="41"/>
      <c r="C385" s="41"/>
    </row>
    <row r="386" spans="2:3" x14ac:dyDescent="0.25">
      <c r="B386" s="41"/>
      <c r="C386" s="41"/>
    </row>
    <row r="387" spans="2:3" x14ac:dyDescent="0.25">
      <c r="B387" s="41"/>
      <c r="C387" s="41"/>
    </row>
    <row r="388" spans="2:3" x14ac:dyDescent="0.25">
      <c r="B388" s="41"/>
      <c r="C388" s="41"/>
    </row>
    <row r="389" spans="2:3" x14ac:dyDescent="0.25">
      <c r="B389" s="41"/>
      <c r="C389" s="41"/>
    </row>
    <row r="390" spans="2:3" x14ac:dyDescent="0.25">
      <c r="B390" s="41"/>
      <c r="C390" s="41"/>
    </row>
    <row r="391" spans="2:3" x14ac:dyDescent="0.25">
      <c r="B391" s="41"/>
      <c r="C391" s="41"/>
    </row>
    <row r="392" spans="2:3" x14ac:dyDescent="0.25">
      <c r="B392" s="41"/>
      <c r="C392" s="41"/>
    </row>
    <row r="393" spans="2:3" x14ac:dyDescent="0.25">
      <c r="B393" s="41"/>
      <c r="C393" s="41"/>
    </row>
    <row r="394" spans="2:3" x14ac:dyDescent="0.25">
      <c r="B394" s="41"/>
      <c r="C394" s="41"/>
    </row>
    <row r="395" spans="2:3" x14ac:dyDescent="0.25">
      <c r="B395" s="41"/>
      <c r="C395" s="41"/>
    </row>
    <row r="396" spans="2:3" x14ac:dyDescent="0.25">
      <c r="B396" s="41"/>
      <c r="C396" s="41"/>
    </row>
    <row r="397" spans="2:3" x14ac:dyDescent="0.25">
      <c r="B397" s="41"/>
      <c r="C397" s="41"/>
    </row>
    <row r="398" spans="2:3" x14ac:dyDescent="0.25">
      <c r="B398" s="41"/>
      <c r="C398" s="41"/>
    </row>
    <row r="399" spans="2:3" x14ac:dyDescent="0.25">
      <c r="B399" s="41"/>
      <c r="C399" s="41"/>
    </row>
    <row r="400" spans="2:3" x14ac:dyDescent="0.25">
      <c r="B400" s="41"/>
      <c r="C400" s="41"/>
    </row>
    <row r="401" spans="2:3" x14ac:dyDescent="0.25">
      <c r="B401" s="41"/>
      <c r="C401" s="41"/>
    </row>
    <row r="402" spans="2:3" x14ac:dyDescent="0.25">
      <c r="B402" s="41"/>
      <c r="C402" s="41"/>
    </row>
    <row r="403" spans="2:3" x14ac:dyDescent="0.25">
      <c r="B403" s="41"/>
      <c r="C403" s="41"/>
    </row>
    <row r="404" spans="2:3" x14ac:dyDescent="0.25">
      <c r="B404" s="41"/>
      <c r="C404" s="41"/>
    </row>
    <row r="405" spans="2:3" x14ac:dyDescent="0.25">
      <c r="B405" s="41"/>
      <c r="C405" s="41"/>
    </row>
    <row r="406" spans="2:3" x14ac:dyDescent="0.25">
      <c r="B406" s="41"/>
      <c r="C406" s="41"/>
    </row>
    <row r="407" spans="2:3" x14ac:dyDescent="0.25">
      <c r="B407" s="41"/>
      <c r="C407" s="41"/>
    </row>
    <row r="408" spans="2:3" x14ac:dyDescent="0.25">
      <c r="B408" s="41"/>
      <c r="C408" s="41"/>
    </row>
    <row r="409" spans="2:3" x14ac:dyDescent="0.25">
      <c r="B409" s="41"/>
      <c r="C409" s="41"/>
    </row>
    <row r="410" spans="2:3" x14ac:dyDescent="0.25">
      <c r="B410" s="41"/>
      <c r="C410" s="41"/>
    </row>
    <row r="411" spans="2:3" x14ac:dyDescent="0.25">
      <c r="B411" s="41"/>
      <c r="C411" s="41"/>
    </row>
    <row r="412" spans="2:3" x14ac:dyDescent="0.25">
      <c r="B412" s="41"/>
      <c r="C412" s="41"/>
    </row>
    <row r="413" spans="2:3" x14ac:dyDescent="0.25">
      <c r="B413" s="41"/>
      <c r="C413" s="41"/>
    </row>
    <row r="414" spans="2:3" x14ac:dyDescent="0.25">
      <c r="B414" s="41"/>
      <c r="C414" s="41"/>
    </row>
    <row r="415" spans="2:3" x14ac:dyDescent="0.25">
      <c r="B415" s="41"/>
      <c r="C415" s="41"/>
    </row>
    <row r="416" spans="2:3" x14ac:dyDescent="0.25">
      <c r="B416" s="41"/>
      <c r="C416" s="41"/>
    </row>
    <row r="417" spans="2:3" x14ac:dyDescent="0.25">
      <c r="B417" s="41"/>
      <c r="C417" s="41"/>
    </row>
    <row r="418" spans="2:3" x14ac:dyDescent="0.25">
      <c r="B418" s="41"/>
      <c r="C418" s="41"/>
    </row>
    <row r="419" spans="2:3" x14ac:dyDescent="0.25">
      <c r="B419" s="41"/>
      <c r="C419" s="41"/>
    </row>
    <row r="420" spans="2:3" x14ac:dyDescent="0.25">
      <c r="B420" s="41"/>
      <c r="C420" s="41"/>
    </row>
    <row r="421" spans="2:3" x14ac:dyDescent="0.25">
      <c r="B421" s="41"/>
      <c r="C421" s="41"/>
    </row>
    <row r="422" spans="2:3" x14ac:dyDescent="0.25">
      <c r="B422" s="41"/>
      <c r="C422" s="41"/>
    </row>
    <row r="423" spans="2:3" x14ac:dyDescent="0.25">
      <c r="B423" s="41"/>
      <c r="C423" s="41"/>
    </row>
    <row r="424" spans="2:3" x14ac:dyDescent="0.25">
      <c r="B424" s="41"/>
      <c r="C424" s="41"/>
    </row>
    <row r="425" spans="2:3" x14ac:dyDescent="0.25">
      <c r="B425" s="41"/>
      <c r="C425" s="41"/>
    </row>
    <row r="426" spans="2:3" x14ac:dyDescent="0.25">
      <c r="B426" s="41"/>
      <c r="C426" s="41"/>
    </row>
    <row r="427" spans="2:3" x14ac:dyDescent="0.25">
      <c r="B427" s="41"/>
      <c r="C427" s="41"/>
    </row>
    <row r="428" spans="2:3" x14ac:dyDescent="0.25">
      <c r="B428" s="41"/>
      <c r="C428" s="41"/>
    </row>
    <row r="429" spans="2:3" x14ac:dyDescent="0.25">
      <c r="B429" s="41"/>
      <c r="C429" s="41"/>
    </row>
    <row r="430" spans="2:3" x14ac:dyDescent="0.25">
      <c r="B430" s="41"/>
      <c r="C430" s="41"/>
    </row>
    <row r="431" spans="2:3" x14ac:dyDescent="0.25">
      <c r="B431" s="41"/>
      <c r="C431" s="41"/>
    </row>
    <row r="432" spans="2:3" x14ac:dyDescent="0.25">
      <c r="B432" s="41"/>
      <c r="C432" s="41"/>
    </row>
    <row r="433" spans="2:3" x14ac:dyDescent="0.25">
      <c r="B433" s="41"/>
      <c r="C433" s="41"/>
    </row>
    <row r="434" spans="2:3" x14ac:dyDescent="0.25">
      <c r="B434" s="41"/>
      <c r="C434" s="41"/>
    </row>
    <row r="435" spans="2:3" x14ac:dyDescent="0.25">
      <c r="B435" s="41"/>
      <c r="C435" s="41"/>
    </row>
    <row r="436" spans="2:3" x14ac:dyDescent="0.25">
      <c r="B436" s="41"/>
      <c r="C436" s="41"/>
    </row>
    <row r="437" spans="2:3" x14ac:dyDescent="0.25">
      <c r="B437" s="41"/>
      <c r="C437" s="41"/>
    </row>
    <row r="438" spans="2:3" x14ac:dyDescent="0.25">
      <c r="B438" s="41"/>
      <c r="C438" s="41"/>
    </row>
    <row r="439" spans="2:3" x14ac:dyDescent="0.25">
      <c r="B439" s="41"/>
      <c r="C439" s="41"/>
    </row>
    <row r="440" spans="2:3" x14ac:dyDescent="0.25">
      <c r="B440" s="41"/>
      <c r="C440" s="41"/>
    </row>
    <row r="441" spans="2:3" x14ac:dyDescent="0.25">
      <c r="B441" s="41"/>
      <c r="C441" s="41"/>
    </row>
    <row r="442" spans="2:3" x14ac:dyDescent="0.25">
      <c r="B442" s="41"/>
      <c r="C442" s="41"/>
    </row>
    <row r="443" spans="2:3" x14ac:dyDescent="0.25">
      <c r="B443" s="41"/>
      <c r="C443" s="41"/>
    </row>
    <row r="444" spans="2:3" x14ac:dyDescent="0.25">
      <c r="B444" s="41"/>
      <c r="C444" s="41"/>
    </row>
    <row r="445" spans="2:3" x14ac:dyDescent="0.25">
      <c r="B445" s="41"/>
      <c r="C445" s="41"/>
    </row>
    <row r="446" spans="2:3" x14ac:dyDescent="0.25">
      <c r="B446" s="41"/>
      <c r="C446" s="41"/>
    </row>
    <row r="447" spans="2:3" x14ac:dyDescent="0.25">
      <c r="B447" s="41"/>
      <c r="C447" s="41"/>
    </row>
    <row r="448" spans="2:3" x14ac:dyDescent="0.25">
      <c r="B448" s="41"/>
      <c r="C448" s="41"/>
    </row>
    <row r="449" spans="2:3" x14ac:dyDescent="0.25">
      <c r="B449" s="41"/>
      <c r="C449" s="41"/>
    </row>
    <row r="450" spans="2:3" x14ac:dyDescent="0.25">
      <c r="B450" s="41"/>
      <c r="C450" s="41"/>
    </row>
    <row r="451" spans="2:3" x14ac:dyDescent="0.25">
      <c r="B451" s="41"/>
      <c r="C451" s="41"/>
    </row>
    <row r="452" spans="2:3" x14ac:dyDescent="0.25">
      <c r="B452" s="41"/>
      <c r="C452" s="41"/>
    </row>
    <row r="453" spans="2:3" x14ac:dyDescent="0.25">
      <c r="B453" s="41"/>
      <c r="C453" s="41"/>
    </row>
    <row r="454" spans="2:3" x14ac:dyDescent="0.25">
      <c r="B454" s="41"/>
      <c r="C454" s="41"/>
    </row>
    <row r="455" spans="2:3" x14ac:dyDescent="0.25">
      <c r="B455" s="41"/>
      <c r="C455" s="41"/>
    </row>
    <row r="456" spans="2:3" x14ac:dyDescent="0.25">
      <c r="B456" s="41"/>
      <c r="C456" s="41"/>
    </row>
    <row r="457" spans="2:3" x14ac:dyDescent="0.25">
      <c r="B457" s="41"/>
      <c r="C457" s="41"/>
    </row>
    <row r="458" spans="2:3" x14ac:dyDescent="0.25">
      <c r="B458" s="41"/>
      <c r="C458" s="41"/>
    </row>
    <row r="459" spans="2:3" x14ac:dyDescent="0.25">
      <c r="B459" s="41"/>
      <c r="C459" s="41"/>
    </row>
    <row r="460" spans="2:3" x14ac:dyDescent="0.25">
      <c r="B460" s="41"/>
      <c r="C460" s="41"/>
    </row>
    <row r="461" spans="2:3" x14ac:dyDescent="0.25">
      <c r="B461" s="41"/>
      <c r="C461" s="41"/>
    </row>
    <row r="462" spans="2:3" x14ac:dyDescent="0.25">
      <c r="B462" s="41"/>
      <c r="C462" s="41"/>
    </row>
    <row r="463" spans="2:3" x14ac:dyDescent="0.25">
      <c r="B463" s="41"/>
      <c r="C463" s="41"/>
    </row>
    <row r="464" spans="2:3" x14ac:dyDescent="0.25">
      <c r="B464" s="41"/>
      <c r="C464" s="41"/>
    </row>
    <row r="465" spans="2:3" x14ac:dyDescent="0.25">
      <c r="B465" s="41"/>
      <c r="C465" s="41"/>
    </row>
    <row r="466" spans="2:3" x14ac:dyDescent="0.25">
      <c r="B466" s="41"/>
      <c r="C466" s="41"/>
    </row>
    <row r="467" spans="2:3" x14ac:dyDescent="0.25">
      <c r="B467" s="41"/>
      <c r="C467" s="41"/>
    </row>
    <row r="468" spans="2:3" x14ac:dyDescent="0.25">
      <c r="B468" s="41"/>
      <c r="C468" s="41"/>
    </row>
    <row r="469" spans="2:3" x14ac:dyDescent="0.25">
      <c r="B469" s="41"/>
      <c r="C469" s="41"/>
    </row>
    <row r="470" spans="2:3" x14ac:dyDescent="0.25">
      <c r="B470" s="41"/>
      <c r="C470" s="41"/>
    </row>
    <row r="471" spans="2:3" x14ac:dyDescent="0.25">
      <c r="B471" s="41"/>
      <c r="C471" s="41"/>
    </row>
  </sheetData>
  <mergeCells count="7">
    <mergeCell ref="M36:R37"/>
    <mergeCell ref="M32:R34"/>
    <mergeCell ref="M16:R30"/>
    <mergeCell ref="B4:D4"/>
    <mergeCell ref="F4:H4"/>
    <mergeCell ref="J7:J9"/>
    <mergeCell ref="J16:K16"/>
  </mergeCells>
  <conditionalFormatting sqref="I6:I28 D6:E31">
    <cfRule type="containsText" dxfId="23" priority="23" operator="containsText" text=" ">
      <formula>NOT(ISERROR(SEARCH(" ",D6)))</formula>
    </cfRule>
    <cfRule type="cellIs" dxfId="22" priority="24" operator="equal">
      <formula>0</formula>
    </cfRule>
    <cfRule type="cellIs" dxfId="21" priority="25" operator="greaterThanOrEqual">
      <formula>13</formula>
    </cfRule>
    <cfRule type="cellIs" dxfId="20" priority="26" operator="between">
      <formula>6</formula>
      <formula>12</formula>
    </cfRule>
    <cfRule type="cellIs" dxfId="19" priority="27" operator="lessThanOrEqual">
      <formula>5</formula>
    </cfRule>
  </conditionalFormatting>
  <conditionalFormatting sqref="D1:E3 D5:E1048576">
    <cfRule type="cellIs" dxfId="18" priority="7" operator="equal">
      <formula>1</formula>
    </cfRule>
  </conditionalFormatting>
  <conditionalFormatting sqref="H6:H32">
    <cfRule type="containsText" dxfId="17" priority="2" operator="containsText" text=" ">
      <formula>NOT(ISERROR(SEARCH(" ",H6)))</formula>
    </cfRule>
    <cfRule type="cellIs" dxfId="16" priority="3" operator="equal">
      <formula>0</formula>
    </cfRule>
    <cfRule type="cellIs" dxfId="15" priority="4" operator="greaterThanOrEqual">
      <formula>13</formula>
    </cfRule>
    <cfRule type="cellIs" dxfId="14" priority="5" operator="between">
      <formula>6</formula>
      <formula>12</formula>
    </cfRule>
    <cfRule type="cellIs" dxfId="13" priority="6" operator="lessThanOrEqual">
      <formula>5</formula>
    </cfRule>
  </conditionalFormatting>
  <conditionalFormatting sqref="H5:H32">
    <cfRule type="cellIs" dxfId="12" priority="1" operator="equal">
      <formula>1</formula>
    </cfRule>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7"/>
  <sheetViews>
    <sheetView zoomScale="90" zoomScaleNormal="90" workbookViewId="0">
      <selection activeCell="E13" sqref="E13"/>
    </sheetView>
  </sheetViews>
  <sheetFormatPr defaultRowHeight="15" x14ac:dyDescent="0.25"/>
  <cols>
    <col min="1" max="1" width="25.140625" customWidth="1"/>
    <col min="2" max="2" width="32.28515625" customWidth="1"/>
    <col min="3" max="3" width="36" style="24" customWidth="1"/>
    <col min="4" max="4" width="21.5703125" style="24" customWidth="1"/>
    <col min="5" max="5" width="24.7109375" style="24" customWidth="1"/>
    <col min="6" max="6" width="27.42578125" style="24" customWidth="1"/>
    <col min="7" max="7" width="16.5703125" style="24" customWidth="1"/>
    <col min="8" max="8" width="18.28515625" style="24" customWidth="1"/>
  </cols>
  <sheetData>
    <row r="1" spans="1:8" s="36" customFormat="1" ht="26.25" x14ac:dyDescent="0.4">
      <c r="A1" s="48" t="s">
        <v>31</v>
      </c>
      <c r="B1" s="17"/>
      <c r="C1" s="49"/>
      <c r="D1" s="49"/>
      <c r="E1" s="49"/>
      <c r="F1" s="49"/>
      <c r="G1" s="49"/>
      <c r="H1" s="49"/>
    </row>
    <row r="2" spans="1:8" ht="15.75" thickBot="1" x14ac:dyDescent="0.3">
      <c r="B2" s="16"/>
      <c r="C2" s="23"/>
      <c r="D2" s="23"/>
      <c r="E2" s="23"/>
      <c r="F2" s="23"/>
      <c r="G2" s="23"/>
      <c r="H2" s="23"/>
    </row>
    <row r="3" spans="1:8" ht="45" customHeight="1" thickTop="1" thickBot="1" x14ac:dyDescent="0.35">
      <c r="A3" s="32" t="s">
        <v>27</v>
      </c>
      <c r="B3" s="135" t="s">
        <v>150</v>
      </c>
      <c r="C3" s="179" t="s">
        <v>153</v>
      </c>
      <c r="D3" s="53" t="s">
        <v>151</v>
      </c>
      <c r="E3" s="27" t="s">
        <v>152</v>
      </c>
      <c r="F3" s="31" t="s">
        <v>154</v>
      </c>
      <c r="G3" s="34" t="s">
        <v>6</v>
      </c>
      <c r="H3" s="35" t="s">
        <v>28</v>
      </c>
    </row>
    <row r="4" spans="1:8" ht="31.5" thickTop="1" thickBot="1" x14ac:dyDescent="0.3">
      <c r="A4" s="185" t="str">
        <f>IF(Summary!A6=0," ",Summary!A6)</f>
        <v>Limited Personnel</v>
      </c>
      <c r="B4" s="180" t="s">
        <v>113</v>
      </c>
      <c r="C4" s="186" t="s">
        <v>116</v>
      </c>
      <c r="D4" s="187">
        <v>4</v>
      </c>
      <c r="E4" s="188">
        <v>5</v>
      </c>
      <c r="F4" s="189" t="s">
        <v>117</v>
      </c>
      <c r="G4" s="190">
        <v>41548</v>
      </c>
      <c r="H4" s="191">
        <v>41640</v>
      </c>
    </row>
    <row r="5" spans="1:8" ht="31.5" thickTop="1" thickBot="1" x14ac:dyDescent="0.3">
      <c r="A5" s="192" t="str">
        <f>IF(Summary!A7=0," ",Summary!A7)</f>
        <v>Pilot Prepare</v>
      </c>
      <c r="B5" s="181" t="s">
        <v>114</v>
      </c>
      <c r="C5" s="193" t="s">
        <v>115</v>
      </c>
      <c r="D5" s="194">
        <v>20</v>
      </c>
      <c r="E5" s="195">
        <v>10</v>
      </c>
      <c r="F5" s="196" t="s">
        <v>118</v>
      </c>
      <c r="G5" s="190">
        <v>41549</v>
      </c>
      <c r="H5" s="191">
        <v>41641</v>
      </c>
    </row>
    <row r="6" spans="1:8" ht="16.5" thickTop="1" thickBot="1" x14ac:dyDescent="0.3">
      <c r="A6" s="192" t="str">
        <f>IF(Summary!A8=0," ",Summary!A8)</f>
        <v>IIMC</v>
      </c>
      <c r="B6" s="182" t="s">
        <v>106</v>
      </c>
      <c r="C6" s="197" t="s">
        <v>119</v>
      </c>
      <c r="D6" s="198" t="s">
        <v>127</v>
      </c>
      <c r="E6" s="199" t="s">
        <v>128</v>
      </c>
      <c r="F6" s="200" t="s">
        <v>129</v>
      </c>
      <c r="G6" s="190">
        <v>41550</v>
      </c>
      <c r="H6" s="191">
        <v>41642</v>
      </c>
    </row>
    <row r="7" spans="1:8" ht="31.5" thickTop="1" thickBot="1" x14ac:dyDescent="0.3">
      <c r="A7" s="192" t="str">
        <f>IF(Summary!A9=0," ",Summary!A9)</f>
        <v>Bird Strike</v>
      </c>
      <c r="B7" s="183" t="s">
        <v>107</v>
      </c>
      <c r="C7" s="201" t="s">
        <v>120</v>
      </c>
      <c r="D7" s="202" t="s">
        <v>130</v>
      </c>
      <c r="E7" s="203" t="s">
        <v>131</v>
      </c>
      <c r="F7" s="204" t="s">
        <v>132</v>
      </c>
      <c r="G7" s="190">
        <v>41551</v>
      </c>
      <c r="H7" s="191">
        <v>41643</v>
      </c>
    </row>
    <row r="8" spans="1:8" ht="16.5" thickTop="1" thickBot="1" x14ac:dyDescent="0.3">
      <c r="A8" s="192" t="str">
        <f>IF(Summary!A10=0," ",Summary!A10)</f>
        <v>Old Helmets</v>
      </c>
      <c r="B8" s="183" t="s">
        <v>108</v>
      </c>
      <c r="C8" s="201" t="s">
        <v>121</v>
      </c>
      <c r="D8" s="202" t="s">
        <v>133</v>
      </c>
      <c r="E8" s="203" t="s">
        <v>134</v>
      </c>
      <c r="F8" s="204" t="s">
        <v>135</v>
      </c>
      <c r="G8" s="190">
        <v>41552</v>
      </c>
      <c r="H8" s="191">
        <v>41644</v>
      </c>
    </row>
    <row r="9" spans="1:8" ht="16.5" thickTop="1" thickBot="1" x14ac:dyDescent="0.3">
      <c r="A9" s="192" t="str">
        <f>IF(Summary!A11=0," ",Summary!A11)</f>
        <v>No aircraft floats</v>
      </c>
      <c r="B9" s="183" t="s">
        <v>109</v>
      </c>
      <c r="C9" s="201" t="s">
        <v>122</v>
      </c>
      <c r="D9" s="202" t="s">
        <v>134</v>
      </c>
      <c r="E9" s="203" t="s">
        <v>133</v>
      </c>
      <c r="F9" s="204" t="s">
        <v>136</v>
      </c>
      <c r="G9" s="190">
        <v>41553</v>
      </c>
      <c r="H9" s="191">
        <v>41645</v>
      </c>
    </row>
    <row r="10" spans="1:8" ht="16.5" thickTop="1" thickBot="1" x14ac:dyDescent="0.3">
      <c r="A10" s="192" t="str">
        <f>IF(Summary!A12=0," ",Summary!A12)</f>
        <v>O2 system inop</v>
      </c>
      <c r="B10" s="183" t="s">
        <v>108</v>
      </c>
      <c r="C10" s="201" t="s">
        <v>123</v>
      </c>
      <c r="D10" s="202" t="s">
        <v>137</v>
      </c>
      <c r="E10" s="203" t="s">
        <v>138</v>
      </c>
      <c r="F10" s="204" t="s">
        <v>139</v>
      </c>
      <c r="G10" s="190">
        <v>41554</v>
      </c>
      <c r="H10" s="191">
        <v>41646</v>
      </c>
    </row>
    <row r="11" spans="1:8" ht="31.5" thickTop="1" thickBot="1" x14ac:dyDescent="0.3">
      <c r="A11" s="192" t="str">
        <f>IF(Summary!A13=0," ",Summary!A13)</f>
        <v>Landing prox to hangar</v>
      </c>
      <c r="B11" s="183" t="s">
        <v>110</v>
      </c>
      <c r="C11" s="201" t="s">
        <v>124</v>
      </c>
      <c r="D11" s="202" t="s">
        <v>140</v>
      </c>
      <c r="E11" s="203" t="s">
        <v>141</v>
      </c>
      <c r="F11" s="204" t="s">
        <v>142</v>
      </c>
      <c r="G11" s="190">
        <v>41555</v>
      </c>
      <c r="H11" s="191">
        <v>41647</v>
      </c>
    </row>
    <row r="12" spans="1:8" ht="31.5" thickTop="1" thickBot="1" x14ac:dyDescent="0.3">
      <c r="A12" s="192" t="str">
        <f>IF(Summary!A14=0," ",Summary!A14)</f>
        <v>Xwind landing limits</v>
      </c>
      <c r="B12" s="183" t="s">
        <v>111</v>
      </c>
      <c r="C12" s="201" t="s">
        <v>125</v>
      </c>
      <c r="D12" s="202" t="s">
        <v>133</v>
      </c>
      <c r="E12" s="203" t="s">
        <v>143</v>
      </c>
      <c r="F12" s="204" t="s">
        <v>144</v>
      </c>
      <c r="G12" s="190">
        <v>41556</v>
      </c>
      <c r="H12" s="191">
        <v>41648</v>
      </c>
    </row>
    <row r="13" spans="1:8" ht="30.75" thickTop="1" x14ac:dyDescent="0.25">
      <c r="A13" s="192" t="str">
        <f>IF(Summary!A15=0," ",Summary!A15)</f>
        <v>Xwind training insufficient</v>
      </c>
      <c r="B13" s="183" t="s">
        <v>112</v>
      </c>
      <c r="C13" s="201" t="s">
        <v>126</v>
      </c>
      <c r="D13" s="202" t="s">
        <v>145</v>
      </c>
      <c r="E13" s="203" t="s">
        <v>146</v>
      </c>
      <c r="F13" s="204" t="s">
        <v>147</v>
      </c>
      <c r="G13" s="190">
        <v>41557</v>
      </c>
      <c r="H13" s="191">
        <v>41649</v>
      </c>
    </row>
    <row r="14" spans="1:8" x14ac:dyDescent="0.25">
      <c r="A14" s="192" t="str">
        <f>IF(Summary!A16=0," ",Summary!A16)</f>
        <v xml:space="preserve"> </v>
      </c>
      <c r="B14" s="181"/>
      <c r="C14" s="193"/>
      <c r="D14" s="194"/>
      <c r="E14" s="195"/>
      <c r="F14" s="196"/>
      <c r="G14" s="205"/>
      <c r="H14" s="206"/>
    </row>
    <row r="15" spans="1:8" x14ac:dyDescent="0.25">
      <c r="A15" s="192" t="str">
        <f>IF(Summary!A17=0," ",Summary!A17)</f>
        <v xml:space="preserve"> </v>
      </c>
      <c r="B15" s="181"/>
      <c r="C15" s="193"/>
      <c r="D15" s="194"/>
      <c r="E15" s="195"/>
      <c r="F15" s="196"/>
      <c r="G15" s="205"/>
      <c r="H15" s="206"/>
    </row>
    <row r="16" spans="1:8" x14ac:dyDescent="0.25">
      <c r="A16" s="192" t="str">
        <f>IF(Summary!A18=0," ",Summary!A18)</f>
        <v xml:space="preserve"> </v>
      </c>
      <c r="B16" s="181"/>
      <c r="C16" s="193"/>
      <c r="D16" s="194"/>
      <c r="E16" s="195"/>
      <c r="F16" s="196"/>
      <c r="G16" s="205"/>
      <c r="H16" s="206"/>
    </row>
    <row r="17" spans="1:8" x14ac:dyDescent="0.25">
      <c r="A17" s="192" t="str">
        <f>IF(Summary!A19=0," ",Summary!A19)</f>
        <v xml:space="preserve"> </v>
      </c>
      <c r="B17" s="181"/>
      <c r="C17" s="193"/>
      <c r="D17" s="194"/>
      <c r="E17" s="195"/>
      <c r="F17" s="196"/>
      <c r="G17" s="205"/>
      <c r="H17" s="206"/>
    </row>
    <row r="18" spans="1:8" x14ac:dyDescent="0.25">
      <c r="A18" s="192" t="str">
        <f>IF(Summary!A20=0," ",Summary!A20)</f>
        <v xml:space="preserve"> </v>
      </c>
      <c r="B18" s="181"/>
      <c r="C18" s="193"/>
      <c r="D18" s="194"/>
      <c r="E18" s="195"/>
      <c r="F18" s="196"/>
      <c r="G18" s="205"/>
      <c r="H18" s="206"/>
    </row>
    <row r="19" spans="1:8" x14ac:dyDescent="0.25">
      <c r="A19" s="192" t="str">
        <f>IF(Summary!A21=0," ",Summary!A21)</f>
        <v xml:space="preserve"> </v>
      </c>
      <c r="B19" s="181"/>
      <c r="C19" s="193"/>
      <c r="D19" s="194"/>
      <c r="E19" s="195"/>
      <c r="F19" s="196"/>
      <c r="G19" s="205"/>
      <c r="H19" s="206"/>
    </row>
    <row r="20" spans="1:8" x14ac:dyDescent="0.25">
      <c r="A20" s="192" t="str">
        <f>IF(Summary!A22=0," ",Summary!A22)</f>
        <v xml:space="preserve"> </v>
      </c>
      <c r="B20" s="181"/>
      <c r="C20" s="193"/>
      <c r="D20" s="194"/>
      <c r="E20" s="195"/>
      <c r="F20" s="196"/>
      <c r="G20" s="205"/>
      <c r="H20" s="206"/>
    </row>
    <row r="21" spans="1:8" x14ac:dyDescent="0.25">
      <c r="A21" s="192" t="str">
        <f>IF(Summary!A23=0," ",Summary!A23)</f>
        <v xml:space="preserve"> </v>
      </c>
      <c r="B21" s="181"/>
      <c r="C21" s="193"/>
      <c r="D21" s="194"/>
      <c r="E21" s="195"/>
      <c r="F21" s="196"/>
      <c r="G21" s="205"/>
      <c r="H21" s="206"/>
    </row>
    <row r="22" spans="1:8" x14ac:dyDescent="0.25">
      <c r="A22" s="192" t="str">
        <f>IF(Summary!A24=0," ",Summary!A24)</f>
        <v xml:space="preserve"> </v>
      </c>
      <c r="B22" s="181"/>
      <c r="C22" s="193"/>
      <c r="D22" s="194"/>
      <c r="E22" s="195"/>
      <c r="F22" s="196"/>
      <c r="G22" s="205"/>
      <c r="H22" s="206"/>
    </row>
    <row r="23" spans="1:8" x14ac:dyDescent="0.25">
      <c r="A23" s="192" t="str">
        <f>IF(Summary!A25=0," ",Summary!A25)</f>
        <v xml:space="preserve"> </v>
      </c>
      <c r="B23" s="181"/>
      <c r="C23" s="193"/>
      <c r="D23" s="194"/>
      <c r="E23" s="195"/>
      <c r="F23" s="196"/>
      <c r="G23" s="205"/>
      <c r="H23" s="206"/>
    </row>
    <row r="24" spans="1:8" x14ac:dyDescent="0.25">
      <c r="A24" s="192" t="str">
        <f>IF(Summary!A26=0," ",Summary!A26)</f>
        <v xml:space="preserve"> </v>
      </c>
      <c r="B24" s="181"/>
      <c r="C24" s="193"/>
      <c r="D24" s="194"/>
      <c r="E24" s="195"/>
      <c r="F24" s="196"/>
      <c r="G24" s="205"/>
      <c r="H24" s="206"/>
    </row>
    <row r="25" spans="1:8" x14ac:dyDescent="0.25">
      <c r="A25" s="192" t="str">
        <f>IF(Summary!A27=0," ",Summary!A27)</f>
        <v xml:space="preserve"> </v>
      </c>
      <c r="B25" s="181"/>
      <c r="C25" s="193"/>
      <c r="D25" s="194"/>
      <c r="E25" s="195"/>
      <c r="F25" s="196"/>
      <c r="G25" s="205"/>
      <c r="H25" s="206"/>
    </row>
    <row r="26" spans="1:8" x14ac:dyDescent="0.25">
      <c r="A26" s="192" t="str">
        <f>IF(Summary!A28=0," ",Summary!A28)</f>
        <v xml:space="preserve"> </v>
      </c>
      <c r="B26" s="181"/>
      <c r="C26" s="193"/>
      <c r="D26" s="194"/>
      <c r="E26" s="195"/>
      <c r="F26" s="196"/>
      <c r="G26" s="205"/>
      <c r="H26" s="206"/>
    </row>
    <row r="27" spans="1:8" x14ac:dyDescent="0.25">
      <c r="A27" s="192" t="str">
        <f>IF(Summary!A29=0," ",Summary!A29)</f>
        <v xml:space="preserve"> </v>
      </c>
      <c r="B27" s="181"/>
      <c r="C27" s="193"/>
      <c r="D27" s="194"/>
      <c r="E27" s="195"/>
      <c r="F27" s="196"/>
      <c r="G27" s="205"/>
      <c r="H27" s="206"/>
    </row>
    <row r="28" spans="1:8" x14ac:dyDescent="0.25">
      <c r="A28" s="192" t="str">
        <f>IF(Summary!A30=0," ",Summary!A30)</f>
        <v xml:space="preserve"> </v>
      </c>
      <c r="B28" s="181"/>
      <c r="C28" s="193"/>
      <c r="D28" s="194"/>
      <c r="E28" s="195"/>
      <c r="F28" s="196"/>
      <c r="G28" s="205"/>
      <c r="H28" s="206"/>
    </row>
    <row r="29" spans="1:8" x14ac:dyDescent="0.25">
      <c r="A29" s="192" t="str">
        <f>IF(Summary!A31=0," ",Summary!A31)</f>
        <v xml:space="preserve"> </v>
      </c>
      <c r="B29" s="181"/>
      <c r="C29" s="207"/>
      <c r="D29" s="208"/>
      <c r="E29" s="209"/>
      <c r="F29" s="210"/>
      <c r="G29" s="211"/>
      <c r="H29" s="212"/>
    </row>
    <row r="30" spans="1:8" ht="15.75" thickBot="1" x14ac:dyDescent="0.3">
      <c r="A30" s="213"/>
      <c r="B30" s="184"/>
      <c r="C30" s="214"/>
      <c r="D30" s="215"/>
      <c r="E30" s="216"/>
      <c r="F30" s="217"/>
      <c r="G30" s="218"/>
      <c r="H30" s="219"/>
    </row>
    <row r="31" spans="1:8" ht="15.75" thickTop="1" x14ac:dyDescent="0.25"/>
    <row r="32" spans="1:8" ht="18.75" x14ac:dyDescent="0.3">
      <c r="A32" s="276" t="s">
        <v>46</v>
      </c>
      <c r="B32" s="276"/>
    </row>
    <row r="33" spans="1:8" ht="18.75" x14ac:dyDescent="0.3">
      <c r="A33" s="82"/>
    </row>
    <row r="34" spans="1:8" ht="18.75" customHeight="1" x14ac:dyDescent="0.3">
      <c r="A34" s="82">
        <v>7</v>
      </c>
      <c r="B34" s="279" t="s">
        <v>169</v>
      </c>
      <c r="C34" s="277"/>
      <c r="D34" s="277"/>
      <c r="E34" s="277"/>
      <c r="F34" s="277"/>
      <c r="G34" s="277"/>
      <c r="H34" s="277"/>
    </row>
    <row r="35" spans="1:8" ht="18.75" customHeight="1" x14ac:dyDescent="0.3">
      <c r="A35" s="82"/>
      <c r="B35" s="277"/>
      <c r="C35" s="277"/>
      <c r="D35" s="277"/>
      <c r="E35" s="277"/>
      <c r="F35" s="277"/>
      <c r="G35" s="277"/>
      <c r="H35" s="277"/>
    </row>
    <row r="36" spans="1:8" ht="18.75" customHeight="1" x14ac:dyDescent="0.3">
      <c r="A36" s="82"/>
      <c r="B36" s="277"/>
      <c r="C36" s="277"/>
      <c r="D36" s="277"/>
      <c r="E36" s="277"/>
      <c r="F36" s="277"/>
      <c r="G36" s="277"/>
      <c r="H36" s="277"/>
    </row>
    <row r="37" spans="1:8" ht="18.75" customHeight="1" x14ac:dyDescent="0.3">
      <c r="A37" s="82"/>
      <c r="B37" s="277"/>
      <c r="C37" s="277"/>
      <c r="D37" s="277"/>
      <c r="E37" s="277"/>
      <c r="F37" s="277"/>
      <c r="G37" s="277"/>
      <c r="H37" s="277"/>
    </row>
    <row r="38" spans="1:8" ht="18.75" customHeight="1" x14ac:dyDescent="0.3">
      <c r="A38" s="82"/>
      <c r="B38" s="277"/>
      <c r="C38" s="277"/>
      <c r="D38" s="277"/>
      <c r="E38" s="277"/>
      <c r="F38" s="277"/>
      <c r="G38" s="277"/>
      <c r="H38" s="277"/>
    </row>
    <row r="39" spans="1:8" ht="18.75" x14ac:dyDescent="0.3">
      <c r="A39" s="82"/>
    </row>
    <row r="40" spans="1:8" ht="18.75" x14ac:dyDescent="0.3">
      <c r="A40" s="82">
        <v>8</v>
      </c>
      <c r="B40" s="270" t="s">
        <v>155</v>
      </c>
      <c r="C40" s="277"/>
      <c r="D40" s="277"/>
      <c r="E40" s="277"/>
      <c r="F40" s="277"/>
      <c r="G40" s="277"/>
      <c r="H40" s="277"/>
    </row>
    <row r="41" spans="1:8" ht="18.75" x14ac:dyDescent="0.3">
      <c r="A41" s="82"/>
      <c r="B41" s="277"/>
      <c r="C41" s="277"/>
      <c r="D41" s="277"/>
      <c r="E41" s="277"/>
      <c r="F41" s="277"/>
      <c r="G41" s="277"/>
      <c r="H41" s="277"/>
    </row>
    <row r="42" spans="1:8" ht="18.75" x14ac:dyDescent="0.3">
      <c r="A42" s="82"/>
      <c r="B42" s="277"/>
      <c r="C42" s="277"/>
      <c r="D42" s="277"/>
      <c r="E42" s="277"/>
      <c r="F42" s="277"/>
      <c r="G42" s="277"/>
      <c r="H42" s="277"/>
    </row>
    <row r="43" spans="1:8" ht="18.75" x14ac:dyDescent="0.3">
      <c r="A43" s="82"/>
      <c r="B43" s="277"/>
      <c r="C43" s="277"/>
      <c r="D43" s="277"/>
      <c r="E43" s="277"/>
      <c r="F43" s="277"/>
      <c r="G43" s="277"/>
      <c r="H43" s="277"/>
    </row>
    <row r="44" spans="1:8" ht="18.75" x14ac:dyDescent="0.3">
      <c r="A44" s="82"/>
      <c r="B44" s="277"/>
      <c r="C44" s="277"/>
      <c r="D44" s="277"/>
      <c r="E44" s="277"/>
      <c r="F44" s="277"/>
      <c r="G44" s="277"/>
      <c r="H44" s="277"/>
    </row>
    <row r="45" spans="1:8" ht="18.75" x14ac:dyDescent="0.3">
      <c r="A45" s="82"/>
      <c r="B45" s="178"/>
      <c r="C45" s="178"/>
      <c r="D45" s="178"/>
      <c r="E45" s="178"/>
      <c r="F45" s="178"/>
      <c r="G45" s="178"/>
      <c r="H45" s="178"/>
    </row>
    <row r="46" spans="1:8" ht="18.75" x14ac:dyDescent="0.3">
      <c r="A46" s="82">
        <v>9</v>
      </c>
      <c r="B46" s="99" t="s">
        <v>156</v>
      </c>
    </row>
    <row r="47" spans="1:8" ht="18.75" x14ac:dyDescent="0.3">
      <c r="A47" s="82"/>
    </row>
    <row r="48" spans="1:8" ht="18.75" x14ac:dyDescent="0.3">
      <c r="A48" s="82">
        <v>10</v>
      </c>
      <c r="B48" s="99" t="s">
        <v>157</v>
      </c>
    </row>
    <row r="49" spans="1:8" ht="18.75" x14ac:dyDescent="0.3">
      <c r="A49" s="82"/>
    </row>
    <row r="50" spans="1:8" ht="18.75" x14ac:dyDescent="0.3">
      <c r="A50" s="82">
        <v>11</v>
      </c>
      <c r="B50" s="270" t="s">
        <v>158</v>
      </c>
      <c r="C50" s="277"/>
      <c r="D50" s="277"/>
      <c r="E50" s="277"/>
      <c r="F50" s="277"/>
      <c r="G50" s="277"/>
      <c r="H50" s="277"/>
    </row>
    <row r="51" spans="1:8" ht="18.75" x14ac:dyDescent="0.3">
      <c r="A51" s="82"/>
      <c r="B51" s="277"/>
      <c r="C51" s="277"/>
      <c r="D51" s="277"/>
      <c r="E51" s="277"/>
      <c r="F51" s="277"/>
      <c r="G51" s="277"/>
      <c r="H51" s="277"/>
    </row>
    <row r="52" spans="1:8" ht="18.75" x14ac:dyDescent="0.3">
      <c r="A52" s="82"/>
      <c r="B52" s="277"/>
      <c r="C52" s="277"/>
      <c r="D52" s="277"/>
      <c r="E52" s="277"/>
      <c r="F52" s="277"/>
      <c r="G52" s="277"/>
      <c r="H52" s="277"/>
    </row>
    <row r="53" spans="1:8" ht="18.75" x14ac:dyDescent="0.3">
      <c r="A53" s="82"/>
      <c r="B53" s="277"/>
      <c r="C53" s="277"/>
      <c r="D53" s="277"/>
      <c r="E53" s="277"/>
      <c r="F53" s="277"/>
      <c r="G53" s="277"/>
      <c r="H53" s="277"/>
    </row>
    <row r="54" spans="1:8" ht="18.75" x14ac:dyDescent="0.3">
      <c r="A54" s="82">
        <v>12</v>
      </c>
      <c r="B54" s="278" t="s">
        <v>159</v>
      </c>
      <c r="C54" s="272"/>
      <c r="D54" s="272"/>
      <c r="E54" s="272"/>
      <c r="F54" s="272"/>
      <c r="G54" s="272"/>
      <c r="H54" s="272"/>
    </row>
    <row r="55" spans="1:8" ht="18.75" x14ac:dyDescent="0.3">
      <c r="A55" s="82"/>
      <c r="B55" s="272"/>
      <c r="C55" s="272"/>
      <c r="D55" s="272"/>
      <c r="E55" s="272"/>
      <c r="F55" s="272"/>
      <c r="G55" s="272"/>
      <c r="H55" s="272"/>
    </row>
    <row r="57" spans="1:8" ht="18.75" x14ac:dyDescent="0.3">
      <c r="A57" s="82">
        <v>13</v>
      </c>
      <c r="B57" s="99" t="s">
        <v>52</v>
      </c>
    </row>
  </sheetData>
  <mergeCells count="5">
    <mergeCell ref="B50:H53"/>
    <mergeCell ref="B54:H55"/>
    <mergeCell ref="A32:B32"/>
    <mergeCell ref="B40:H44"/>
    <mergeCell ref="B34:H38"/>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1"/>
  <sheetViews>
    <sheetView workbookViewId="0">
      <selection activeCell="E14" sqref="E14"/>
    </sheetView>
  </sheetViews>
  <sheetFormatPr defaultRowHeight="15" x14ac:dyDescent="0.25"/>
  <cols>
    <col min="1" max="1" width="25.28515625" customWidth="1"/>
    <col min="2" max="2" width="12.7109375" style="1" customWidth="1"/>
    <col min="3" max="3" width="27.28515625" customWidth="1"/>
    <col min="4" max="4" width="16.140625" style="24" customWidth="1"/>
    <col min="5" max="5" width="14" style="24" customWidth="1"/>
    <col min="6" max="6" width="16.85546875" style="24" customWidth="1"/>
    <col min="7" max="7" width="10.7109375" style="24" customWidth="1"/>
    <col min="8" max="8" width="15.7109375" style="24" customWidth="1"/>
    <col min="9" max="9" width="14.5703125" style="24" customWidth="1"/>
  </cols>
  <sheetData>
    <row r="1" spans="1:9" ht="26.25" x14ac:dyDescent="0.4">
      <c r="A1" s="26" t="s">
        <v>19</v>
      </c>
      <c r="B1" s="19"/>
      <c r="C1" s="20"/>
      <c r="D1" s="22"/>
      <c r="E1" s="22"/>
      <c r="F1" s="22"/>
      <c r="G1" s="22"/>
      <c r="H1" s="22"/>
      <c r="I1" s="22"/>
    </row>
    <row r="2" spans="1:9" ht="12" customHeight="1" thickBot="1" x14ac:dyDescent="0.3">
      <c r="C2" s="16"/>
      <c r="D2" s="23"/>
      <c r="E2" s="23"/>
      <c r="F2" s="23"/>
      <c r="G2" s="23"/>
      <c r="H2" s="23"/>
      <c r="I2" s="23"/>
    </row>
    <row r="3" spans="1:9" ht="35.25" customHeight="1" thickTop="1" thickBot="1" x14ac:dyDescent="0.35">
      <c r="A3" s="75" t="s">
        <v>0</v>
      </c>
      <c r="B3" s="127" t="s">
        <v>21</v>
      </c>
      <c r="C3" s="76" t="s">
        <v>22</v>
      </c>
      <c r="D3" s="128" t="s">
        <v>20</v>
      </c>
      <c r="E3" s="130" t="s">
        <v>81</v>
      </c>
      <c r="F3" s="126" t="s">
        <v>84</v>
      </c>
      <c r="G3" s="133" t="s">
        <v>84</v>
      </c>
      <c r="H3" s="129" t="s">
        <v>23</v>
      </c>
      <c r="I3" s="77" t="s">
        <v>24</v>
      </c>
    </row>
    <row r="4" spans="1:9" ht="15.75" thickTop="1" x14ac:dyDescent="0.25">
      <c r="A4" s="235" t="str">
        <f>IF(Summary!A6=0," ",Summary!A6)</f>
        <v>Limited Personnel</v>
      </c>
      <c r="B4" s="236"/>
      <c r="C4" s="237" t="str">
        <f>Summary!E6</f>
        <v>find p/t volunteer pilots (2)</v>
      </c>
      <c r="D4" s="238"/>
      <c r="E4" s="239">
        <f>IF(0," ",SUM(B4-D4))</f>
        <v>0</v>
      </c>
      <c r="F4" s="240" t="str">
        <f>IF(PoS!C5=0," ",E4*PoS!C5)</f>
        <v xml:space="preserve"> </v>
      </c>
      <c r="G4" s="241" t="str">
        <f>IF(PoS!C5=0," ",((PoS!C5*ROI!B4)-ROI!D4)/ROI!D4)</f>
        <v xml:space="preserve"> </v>
      </c>
      <c r="H4" s="242"/>
      <c r="I4" s="239" t="str">
        <f t="shared" ref="I4:I30" si="0">IF(H4=0," ",SUM(B4-H4))</f>
        <v xml:space="preserve"> </v>
      </c>
    </row>
    <row r="5" spans="1:9" x14ac:dyDescent="0.25">
      <c r="A5" s="243" t="str">
        <f>IF(Summary!A7=0," ",Summary!A7)</f>
        <v>Pilot Prepare</v>
      </c>
      <c r="B5" s="244"/>
      <c r="C5" s="245" t="str">
        <f>Summary!E7</f>
        <v>checklist rewrite</v>
      </c>
      <c r="D5" s="246"/>
      <c r="E5" s="239">
        <f t="shared" ref="E5:E30" si="1">IF(0," ",SUM(B5-D5))</f>
        <v>0</v>
      </c>
      <c r="F5" s="240" t="str">
        <f>IF(PoS!C6=0," ",E5*PoS!C6)</f>
        <v xml:space="preserve"> </v>
      </c>
      <c r="G5" s="241" t="str">
        <f>IF(PoS!C6=0," ",((PoS!C6*ROI!B5)-ROI!D5)/ROI!D5)</f>
        <v xml:space="preserve"> </v>
      </c>
      <c r="H5" s="247"/>
      <c r="I5" s="239" t="str">
        <f t="shared" si="0"/>
        <v xml:space="preserve"> </v>
      </c>
    </row>
    <row r="6" spans="1:9" x14ac:dyDescent="0.25">
      <c r="A6" s="243" t="str">
        <f>IF(Summary!A8=0," ",Summary!A8)</f>
        <v>IIMC</v>
      </c>
      <c r="B6" s="244">
        <v>3500000</v>
      </c>
      <c r="C6" s="245" t="str">
        <f>Summary!E8</f>
        <v>New wx planning software</v>
      </c>
      <c r="D6" s="246">
        <v>7000</v>
      </c>
      <c r="E6" s="239">
        <f t="shared" si="1"/>
        <v>3493000</v>
      </c>
      <c r="F6" s="240">
        <f>IF(PoS!C7=0," ",E6*PoS!C7)</f>
        <v>2413345.4545454546</v>
      </c>
      <c r="G6" s="241">
        <f>IF(PoS!C7=0," ",((PoS!C7*ROI!B6)-ROI!D6)/ROI!D6)</f>
        <v>344.4545454545455</v>
      </c>
      <c r="H6" s="247">
        <v>6500</v>
      </c>
      <c r="I6" s="239">
        <f t="shared" si="0"/>
        <v>3493500</v>
      </c>
    </row>
    <row r="7" spans="1:9" x14ac:dyDescent="0.25">
      <c r="A7" s="243" t="str">
        <f>IF(Summary!A9=0," ",Summary!A9)</f>
        <v>Bird Strike</v>
      </c>
      <c r="B7" s="244"/>
      <c r="C7" s="245" t="str">
        <f>Summary!E9</f>
        <v>New routing</v>
      </c>
      <c r="D7" s="246"/>
      <c r="E7" s="239">
        <f t="shared" si="1"/>
        <v>0</v>
      </c>
      <c r="F7" s="240" t="str">
        <f>IF(PoS!C8=0," ",E7*PoS!C8)</f>
        <v xml:space="preserve"> </v>
      </c>
      <c r="G7" s="241" t="str">
        <f>IF(PoS!C8=0," ",((PoS!C8*ROI!B7)-ROI!D7)/ROI!D7)</f>
        <v xml:space="preserve"> </v>
      </c>
      <c r="H7" s="247"/>
      <c r="I7" s="239" t="str">
        <f t="shared" si="0"/>
        <v xml:space="preserve"> </v>
      </c>
    </row>
    <row r="8" spans="1:9" x14ac:dyDescent="0.25">
      <c r="A8" s="243" t="str">
        <f>IF(Summary!A10=0," ",Summary!A10)</f>
        <v>Old Helmets</v>
      </c>
      <c r="B8" s="244">
        <v>500000</v>
      </c>
      <c r="C8" s="245" t="str">
        <f>Summary!E10</f>
        <v>Helmet replacement plan</v>
      </c>
      <c r="D8" s="246">
        <v>10000</v>
      </c>
      <c r="E8" s="239">
        <f t="shared" si="1"/>
        <v>490000</v>
      </c>
      <c r="F8" s="240">
        <f>IF(PoS!C9=0," ",E8*PoS!C9)</f>
        <v>392000</v>
      </c>
      <c r="G8" s="241">
        <f>IF(PoS!C9=0," ",((PoS!C9*ROI!B8)-ROI!D8)/ROI!D8)</f>
        <v>39</v>
      </c>
      <c r="H8" s="247">
        <v>12000</v>
      </c>
      <c r="I8" s="239">
        <f t="shared" si="0"/>
        <v>488000</v>
      </c>
    </row>
    <row r="9" spans="1:9" x14ac:dyDescent="0.25">
      <c r="A9" s="243" t="str">
        <f>IF(Summary!A11=0," ",Summary!A11)</f>
        <v>No aircraft floats</v>
      </c>
      <c r="B9" s="244"/>
      <c r="C9" s="245" t="str">
        <f>Summary!E11</f>
        <v>Limit mission profile</v>
      </c>
      <c r="D9" s="246"/>
      <c r="E9" s="239">
        <f t="shared" si="1"/>
        <v>0</v>
      </c>
      <c r="F9" s="240" t="str">
        <f>IF(PoS!C10=0," ",E9*PoS!C10)</f>
        <v xml:space="preserve"> </v>
      </c>
      <c r="G9" s="241" t="str">
        <f>IF(PoS!C10=0," ",((PoS!C10*ROI!B9)-ROI!D9)/ROI!D9)</f>
        <v xml:space="preserve"> </v>
      </c>
      <c r="H9" s="247"/>
      <c r="I9" s="239" t="str">
        <f t="shared" si="0"/>
        <v xml:space="preserve"> </v>
      </c>
    </row>
    <row r="10" spans="1:9" x14ac:dyDescent="0.25">
      <c r="A10" s="243" t="str">
        <f>IF(Summary!A12=0," ",Summary!A12)</f>
        <v>O2 system inop</v>
      </c>
      <c r="B10" s="244"/>
      <c r="C10" s="245" t="str">
        <f>Summary!E12</f>
        <v>Repair O2 system</v>
      </c>
      <c r="D10" s="246"/>
      <c r="E10" s="239">
        <f t="shared" si="1"/>
        <v>0</v>
      </c>
      <c r="F10" s="240" t="str">
        <f>IF(PoS!C11=0," ",E10*PoS!C11)</f>
        <v xml:space="preserve"> </v>
      </c>
      <c r="G10" s="241" t="str">
        <f>IF(PoS!C11=0," ",((PoS!C11*ROI!B10)-ROI!D10)/ROI!D10)</f>
        <v xml:space="preserve"> </v>
      </c>
      <c r="H10" s="247"/>
      <c r="I10" s="239" t="str">
        <f t="shared" si="0"/>
        <v xml:space="preserve"> </v>
      </c>
    </row>
    <row r="11" spans="1:9" x14ac:dyDescent="0.25">
      <c r="A11" s="243" t="str">
        <f>IF(Summary!A13=0," ",Summary!A13)</f>
        <v>Landing prox to hangar</v>
      </c>
      <c r="B11" s="244">
        <v>90000</v>
      </c>
      <c r="C11" s="245" t="str">
        <f>Summary!E13</f>
        <v>new markers, training</v>
      </c>
      <c r="D11" s="246">
        <v>400</v>
      </c>
      <c r="E11" s="239">
        <f t="shared" si="1"/>
        <v>89600</v>
      </c>
      <c r="F11" s="240" t="str">
        <f>IF(PoS!C12=0," ",E11*PoS!C12)</f>
        <v xml:space="preserve"> </v>
      </c>
      <c r="G11" s="241" t="str">
        <f>IF(PoS!C12=0," ",((PoS!C12*ROI!B11)-ROI!D11)/ROI!D11)</f>
        <v xml:space="preserve"> </v>
      </c>
      <c r="H11" s="247">
        <v>450</v>
      </c>
      <c r="I11" s="239">
        <f t="shared" si="0"/>
        <v>89550</v>
      </c>
    </row>
    <row r="12" spans="1:9" x14ac:dyDescent="0.25">
      <c r="A12" s="243" t="str">
        <f>IF(Summary!A14=0," ",Summary!A14)</f>
        <v>Xwind landing limits</v>
      </c>
      <c r="B12" s="244">
        <v>60000</v>
      </c>
      <c r="C12" s="245" t="str">
        <f>Summary!E14</f>
        <v>Training, policy, Document</v>
      </c>
      <c r="D12" s="246">
        <v>4000</v>
      </c>
      <c r="E12" s="239">
        <f t="shared" si="1"/>
        <v>56000</v>
      </c>
      <c r="F12" s="240" t="str">
        <f>IF(PoS!C13=0," ",E12*PoS!C13)</f>
        <v xml:space="preserve"> </v>
      </c>
      <c r="G12" s="241" t="str">
        <f>IF(PoS!C13=0," ",((PoS!C13*ROI!B12)-ROI!D12)/ROI!D12)</f>
        <v xml:space="preserve"> </v>
      </c>
      <c r="H12" s="247">
        <v>5000</v>
      </c>
      <c r="I12" s="239">
        <f t="shared" si="0"/>
        <v>55000</v>
      </c>
    </row>
    <row r="13" spans="1:9" x14ac:dyDescent="0.25">
      <c r="A13" s="243" t="str">
        <f>IF(Summary!A15=0," ",Summary!A15)</f>
        <v>Xwind training insufficient</v>
      </c>
      <c r="B13" s="244"/>
      <c r="C13" s="245" t="str">
        <f>Summary!E15</f>
        <v xml:space="preserve">Training </v>
      </c>
      <c r="D13" s="246"/>
      <c r="E13" s="239">
        <f t="shared" si="1"/>
        <v>0</v>
      </c>
      <c r="F13" s="240" t="str">
        <f>IF(PoS!C14=0," ",E13*PoS!C14)</f>
        <v xml:space="preserve"> </v>
      </c>
      <c r="G13" s="241" t="str">
        <f>IF(PoS!C14=0," ",((PoS!C14*ROI!B13)-ROI!D13)/ROI!D13)</f>
        <v xml:space="preserve"> </v>
      </c>
      <c r="H13" s="247"/>
      <c r="I13" s="239" t="str">
        <f t="shared" si="0"/>
        <v xml:space="preserve"> </v>
      </c>
    </row>
    <row r="14" spans="1:9" x14ac:dyDescent="0.25">
      <c r="A14" s="243" t="str">
        <f>IF(Summary!A16=0," ",Summary!A16)</f>
        <v xml:space="preserve"> </v>
      </c>
      <c r="B14" s="244"/>
      <c r="C14" s="245" t="str">
        <f>Summary!E16</f>
        <v xml:space="preserve"> </v>
      </c>
      <c r="D14" s="246"/>
      <c r="E14" s="239">
        <f t="shared" si="1"/>
        <v>0</v>
      </c>
      <c r="F14" s="240" t="str">
        <f>IF(PoS!C15=0," ",E14*PoS!C15)</f>
        <v xml:space="preserve"> </v>
      </c>
      <c r="G14" s="241" t="str">
        <f>IF(PoS!C15=0," ",((PoS!C15*ROI!B14)-ROI!D14)/ROI!D14)</f>
        <v xml:space="preserve"> </v>
      </c>
      <c r="H14" s="247"/>
      <c r="I14" s="239" t="str">
        <f t="shared" si="0"/>
        <v xml:space="preserve"> </v>
      </c>
    </row>
    <row r="15" spans="1:9" x14ac:dyDescent="0.25">
      <c r="A15" s="243" t="str">
        <f>IF(Summary!A17=0," ",Summary!A17)</f>
        <v xml:space="preserve"> </v>
      </c>
      <c r="B15" s="244"/>
      <c r="C15" s="245" t="str">
        <f>Summary!E17</f>
        <v xml:space="preserve"> </v>
      </c>
      <c r="D15" s="246"/>
      <c r="E15" s="239">
        <f t="shared" si="1"/>
        <v>0</v>
      </c>
      <c r="F15" s="240" t="str">
        <f>IF(PoS!C16=0," ",E15*PoS!C16)</f>
        <v xml:space="preserve"> </v>
      </c>
      <c r="G15" s="241" t="str">
        <f>IF(PoS!C16=0," ",((PoS!C16*ROI!B15)-ROI!D15)/ROI!D15)</f>
        <v xml:space="preserve"> </v>
      </c>
      <c r="H15" s="247"/>
      <c r="I15" s="239" t="str">
        <f t="shared" si="0"/>
        <v xml:space="preserve"> </v>
      </c>
    </row>
    <row r="16" spans="1:9" x14ac:dyDescent="0.25">
      <c r="A16" s="243" t="str">
        <f>IF(Summary!A18=0," ",Summary!A18)</f>
        <v xml:space="preserve"> </v>
      </c>
      <c r="B16" s="244"/>
      <c r="C16" s="245" t="str">
        <f>Summary!E18</f>
        <v xml:space="preserve"> </v>
      </c>
      <c r="D16" s="246"/>
      <c r="E16" s="239">
        <f t="shared" si="1"/>
        <v>0</v>
      </c>
      <c r="F16" s="240" t="str">
        <f>IF(PoS!C17=0," ",E16*PoS!C17)</f>
        <v xml:space="preserve"> </v>
      </c>
      <c r="G16" s="241" t="str">
        <f>IF(PoS!C17=0," ",((PoS!C17*ROI!B16)-ROI!D16)/ROI!D16)</f>
        <v xml:space="preserve"> </v>
      </c>
      <c r="H16" s="247"/>
      <c r="I16" s="239" t="str">
        <f t="shared" si="0"/>
        <v xml:space="preserve"> </v>
      </c>
    </row>
    <row r="17" spans="1:9" x14ac:dyDescent="0.25">
      <c r="A17" s="243" t="str">
        <f>IF(Summary!A19=0," ",Summary!A19)</f>
        <v xml:space="preserve"> </v>
      </c>
      <c r="B17" s="244"/>
      <c r="C17" s="245" t="str">
        <f>Summary!E19</f>
        <v xml:space="preserve"> </v>
      </c>
      <c r="D17" s="246"/>
      <c r="E17" s="239">
        <f t="shared" si="1"/>
        <v>0</v>
      </c>
      <c r="F17" s="240" t="str">
        <f>IF(PoS!C18=0," ",E17*PoS!C18)</f>
        <v xml:space="preserve"> </v>
      </c>
      <c r="G17" s="241" t="str">
        <f>IF(PoS!C18=0," ",((PoS!C18*ROI!B17)-ROI!D17)/ROI!D17)</f>
        <v xml:space="preserve"> </v>
      </c>
      <c r="H17" s="247"/>
      <c r="I17" s="239" t="str">
        <f t="shared" si="0"/>
        <v xml:space="preserve"> </v>
      </c>
    </row>
    <row r="18" spans="1:9" x14ac:dyDescent="0.25">
      <c r="A18" s="243" t="str">
        <f>IF(Summary!A20=0," ",Summary!A20)</f>
        <v xml:space="preserve"> </v>
      </c>
      <c r="B18" s="244"/>
      <c r="C18" s="245" t="str">
        <f>Summary!E20</f>
        <v xml:space="preserve"> </v>
      </c>
      <c r="D18" s="246"/>
      <c r="E18" s="239">
        <f t="shared" si="1"/>
        <v>0</v>
      </c>
      <c r="F18" s="240" t="str">
        <f>IF(PoS!C19=0," ",E18*PoS!C19)</f>
        <v xml:space="preserve"> </v>
      </c>
      <c r="G18" s="241" t="str">
        <f>IF(PoS!C19=0," ",((PoS!C19*ROI!B18)-ROI!D18)/ROI!D18)</f>
        <v xml:space="preserve"> </v>
      </c>
      <c r="H18" s="247"/>
      <c r="I18" s="239" t="str">
        <f t="shared" si="0"/>
        <v xml:space="preserve"> </v>
      </c>
    </row>
    <row r="19" spans="1:9" x14ac:dyDescent="0.25">
      <c r="A19" s="243" t="str">
        <f>IF(Summary!A21=0," ",Summary!A21)</f>
        <v xml:space="preserve"> </v>
      </c>
      <c r="B19" s="244"/>
      <c r="C19" s="245" t="str">
        <f>Summary!E21</f>
        <v xml:space="preserve"> </v>
      </c>
      <c r="D19" s="246"/>
      <c r="E19" s="239">
        <f t="shared" si="1"/>
        <v>0</v>
      </c>
      <c r="F19" s="240" t="str">
        <f>IF(PoS!C20=0," ",E19*PoS!C20)</f>
        <v xml:space="preserve"> </v>
      </c>
      <c r="G19" s="241" t="str">
        <f>IF(PoS!C20=0," ",((PoS!C20*ROI!B19)-ROI!D19)/ROI!D19)</f>
        <v xml:space="preserve"> </v>
      </c>
      <c r="H19" s="247"/>
      <c r="I19" s="239" t="str">
        <f t="shared" si="0"/>
        <v xml:space="preserve"> </v>
      </c>
    </row>
    <row r="20" spans="1:9" x14ac:dyDescent="0.25">
      <c r="A20" s="243" t="str">
        <f>IF(Summary!A22=0," ",Summary!A22)</f>
        <v xml:space="preserve"> </v>
      </c>
      <c r="B20" s="244"/>
      <c r="C20" s="245" t="str">
        <f>Summary!E22</f>
        <v xml:space="preserve"> </v>
      </c>
      <c r="D20" s="246"/>
      <c r="E20" s="239">
        <f t="shared" si="1"/>
        <v>0</v>
      </c>
      <c r="F20" s="240" t="str">
        <f>IF(PoS!C21=0," ",E20*PoS!C21)</f>
        <v xml:space="preserve"> </v>
      </c>
      <c r="G20" s="241" t="str">
        <f>IF(PoS!C21=0," ",((PoS!C21*ROI!B20)-ROI!D20)/ROI!D20)</f>
        <v xml:space="preserve"> </v>
      </c>
      <c r="H20" s="247"/>
      <c r="I20" s="239" t="str">
        <f t="shared" si="0"/>
        <v xml:space="preserve"> </v>
      </c>
    </row>
    <row r="21" spans="1:9" x14ac:dyDescent="0.25">
      <c r="A21" s="243" t="str">
        <f>IF(Summary!A23=0," ",Summary!A23)</f>
        <v xml:space="preserve"> </v>
      </c>
      <c r="B21" s="244"/>
      <c r="C21" s="245" t="str">
        <f>Summary!E23</f>
        <v xml:space="preserve"> </v>
      </c>
      <c r="D21" s="246"/>
      <c r="E21" s="239">
        <f t="shared" si="1"/>
        <v>0</v>
      </c>
      <c r="F21" s="240" t="str">
        <f>IF(PoS!C22=0," ",E21*PoS!C22)</f>
        <v xml:space="preserve"> </v>
      </c>
      <c r="G21" s="241" t="str">
        <f>IF(PoS!C22=0," ",((PoS!C22*ROI!B21)-ROI!D21)/ROI!D21)</f>
        <v xml:space="preserve"> </v>
      </c>
      <c r="H21" s="247"/>
      <c r="I21" s="239" t="str">
        <f t="shared" si="0"/>
        <v xml:space="preserve"> </v>
      </c>
    </row>
    <row r="22" spans="1:9" x14ac:dyDescent="0.25">
      <c r="A22" s="243" t="str">
        <f>IF(Summary!A24=0," ",Summary!A24)</f>
        <v xml:space="preserve"> </v>
      </c>
      <c r="B22" s="244"/>
      <c r="C22" s="245" t="str">
        <f>Summary!E24</f>
        <v xml:space="preserve"> </v>
      </c>
      <c r="D22" s="246"/>
      <c r="E22" s="239">
        <f t="shared" si="1"/>
        <v>0</v>
      </c>
      <c r="F22" s="240" t="str">
        <f>IF(PoS!C23=0," ",E22*PoS!C23)</f>
        <v xml:space="preserve"> </v>
      </c>
      <c r="G22" s="241" t="str">
        <f>IF(PoS!C23=0," ",((PoS!C23*ROI!B22)-ROI!D22)/ROI!D22)</f>
        <v xml:space="preserve"> </v>
      </c>
      <c r="H22" s="247"/>
      <c r="I22" s="239" t="str">
        <f t="shared" si="0"/>
        <v xml:space="preserve"> </v>
      </c>
    </row>
    <row r="23" spans="1:9" x14ac:dyDescent="0.25">
      <c r="A23" s="243" t="str">
        <f>IF(Summary!A25=0," ",Summary!A25)</f>
        <v xml:space="preserve"> </v>
      </c>
      <c r="B23" s="244"/>
      <c r="C23" s="245" t="str">
        <f>Summary!E25</f>
        <v xml:space="preserve"> </v>
      </c>
      <c r="D23" s="246"/>
      <c r="E23" s="239">
        <f t="shared" si="1"/>
        <v>0</v>
      </c>
      <c r="F23" s="240" t="str">
        <f>IF(PoS!C24=0," ",E23*PoS!C24)</f>
        <v xml:space="preserve"> </v>
      </c>
      <c r="G23" s="241" t="str">
        <f>IF(PoS!C24=0," ",((PoS!C24*ROI!B23)-ROI!D23)/ROI!D23)</f>
        <v xml:space="preserve"> </v>
      </c>
      <c r="H23" s="247"/>
      <c r="I23" s="239" t="str">
        <f t="shared" si="0"/>
        <v xml:space="preserve"> </v>
      </c>
    </row>
    <row r="24" spans="1:9" x14ac:dyDescent="0.25">
      <c r="A24" s="243" t="str">
        <f>IF(Summary!A26=0," ",Summary!A26)</f>
        <v xml:space="preserve"> </v>
      </c>
      <c r="B24" s="244"/>
      <c r="C24" s="245" t="str">
        <f>Summary!E26</f>
        <v xml:space="preserve"> </v>
      </c>
      <c r="D24" s="246"/>
      <c r="E24" s="239">
        <f t="shared" si="1"/>
        <v>0</v>
      </c>
      <c r="F24" s="240" t="str">
        <f>IF(PoS!C25=0," ",E24*PoS!C25)</f>
        <v xml:space="preserve"> </v>
      </c>
      <c r="G24" s="241" t="str">
        <f>IF(PoS!C25=0," ",((PoS!C25*ROI!B24)-ROI!D24)/ROI!D24)</f>
        <v xml:space="preserve"> </v>
      </c>
      <c r="H24" s="247"/>
      <c r="I24" s="239" t="str">
        <f t="shared" si="0"/>
        <v xml:space="preserve"> </v>
      </c>
    </row>
    <row r="25" spans="1:9" x14ac:dyDescent="0.25">
      <c r="A25" s="243" t="str">
        <f>IF(Summary!A27=0," ",Summary!A27)</f>
        <v xml:space="preserve"> </v>
      </c>
      <c r="B25" s="244"/>
      <c r="C25" s="245" t="str">
        <f>Summary!E27</f>
        <v xml:space="preserve"> </v>
      </c>
      <c r="D25" s="246"/>
      <c r="E25" s="239">
        <f t="shared" si="1"/>
        <v>0</v>
      </c>
      <c r="F25" s="240" t="str">
        <f>IF(PoS!C26=0," ",E25*PoS!C26)</f>
        <v xml:space="preserve"> </v>
      </c>
      <c r="G25" s="241" t="str">
        <f>IF(PoS!C26=0," ",((PoS!C26*ROI!B25)-ROI!D25)/ROI!D25)</f>
        <v xml:space="preserve"> </v>
      </c>
      <c r="H25" s="247"/>
      <c r="I25" s="239" t="str">
        <f t="shared" si="0"/>
        <v xml:space="preserve"> </v>
      </c>
    </row>
    <row r="26" spans="1:9" x14ac:dyDescent="0.25">
      <c r="A26" s="243" t="str">
        <f>IF(Summary!A28=0," ",Summary!A28)</f>
        <v xml:space="preserve"> </v>
      </c>
      <c r="B26" s="244"/>
      <c r="C26" s="245" t="str">
        <f>Summary!E28</f>
        <v xml:space="preserve"> </v>
      </c>
      <c r="D26" s="246"/>
      <c r="E26" s="239">
        <f t="shared" si="1"/>
        <v>0</v>
      </c>
      <c r="F26" s="240" t="str">
        <f>IF(PoS!C27=0," ",E26*PoS!C27)</f>
        <v xml:space="preserve"> </v>
      </c>
      <c r="G26" s="241" t="str">
        <f>IF(PoS!C27=0," ",((PoS!C27*ROI!B26)-ROI!D26)/ROI!D26)</f>
        <v xml:space="preserve"> </v>
      </c>
      <c r="H26" s="247"/>
      <c r="I26" s="239" t="str">
        <f t="shared" si="0"/>
        <v xml:space="preserve"> </v>
      </c>
    </row>
    <row r="27" spans="1:9" x14ac:dyDescent="0.25">
      <c r="A27" s="243" t="str">
        <f>IF(Summary!A29=0," ",Summary!A29)</f>
        <v xml:space="preserve"> </v>
      </c>
      <c r="B27" s="244"/>
      <c r="C27" s="245" t="str">
        <f>Summary!E29</f>
        <v xml:space="preserve"> </v>
      </c>
      <c r="D27" s="246"/>
      <c r="E27" s="239">
        <f t="shared" si="1"/>
        <v>0</v>
      </c>
      <c r="F27" s="240" t="str">
        <f>IF(PoS!C28=0," ",E27*PoS!C28)</f>
        <v xml:space="preserve"> </v>
      </c>
      <c r="G27" s="241" t="str">
        <f>IF(PoS!C28=0," ",((PoS!C28*ROI!B27)-ROI!D27)/ROI!D27)</f>
        <v xml:space="preserve"> </v>
      </c>
      <c r="H27" s="247"/>
      <c r="I27" s="239" t="str">
        <f t="shared" si="0"/>
        <v xml:space="preserve"> </v>
      </c>
    </row>
    <row r="28" spans="1:9" x14ac:dyDescent="0.25">
      <c r="A28" s="243" t="str">
        <f>IF(Summary!A30=0," ",Summary!A30)</f>
        <v xml:space="preserve"> </v>
      </c>
      <c r="B28" s="244"/>
      <c r="C28" s="245" t="str">
        <f>Summary!E30</f>
        <v xml:space="preserve"> </v>
      </c>
      <c r="D28" s="246"/>
      <c r="E28" s="239">
        <f t="shared" si="1"/>
        <v>0</v>
      </c>
      <c r="F28" s="240" t="str">
        <f>IF(PoS!C29=0," ",E28*PoS!C29)</f>
        <v xml:space="preserve"> </v>
      </c>
      <c r="G28" s="241" t="str">
        <f>IF(PoS!C29=0," ",((PoS!C29*ROI!B28)-ROI!D28)/ROI!D28)</f>
        <v xml:space="preserve"> </v>
      </c>
      <c r="H28" s="247"/>
      <c r="I28" s="239" t="str">
        <f t="shared" si="0"/>
        <v xml:space="preserve"> </v>
      </c>
    </row>
    <row r="29" spans="1:9" x14ac:dyDescent="0.25">
      <c r="A29" s="243" t="str">
        <f>IF(Summary!A31=0," ",Summary!A31)</f>
        <v xml:space="preserve"> </v>
      </c>
      <c r="B29" s="244"/>
      <c r="C29" s="245" t="str">
        <f>Summary!E31</f>
        <v xml:space="preserve"> </v>
      </c>
      <c r="D29" s="248"/>
      <c r="E29" s="239">
        <f t="shared" si="1"/>
        <v>0</v>
      </c>
      <c r="F29" s="240" t="str">
        <f>IF(PoS!C30=0," ",E29*PoS!C30)</f>
        <v xml:space="preserve"> </v>
      </c>
      <c r="G29" s="241" t="str">
        <f>IF(PoS!C30=0," ",((PoS!C30*ROI!B29)-ROI!D29)/ROI!D29)</f>
        <v xml:space="preserve"> </v>
      </c>
      <c r="H29" s="249"/>
      <c r="I29" s="239" t="str">
        <f t="shared" si="0"/>
        <v xml:space="preserve"> </v>
      </c>
    </row>
    <row r="30" spans="1:9" ht="15.75" thickBot="1" x14ac:dyDescent="0.3">
      <c r="A30" s="243"/>
      <c r="B30" s="244"/>
      <c r="C30" s="245">
        <f>Summary!E32</f>
        <v>0</v>
      </c>
      <c r="D30" s="250"/>
      <c r="E30" s="239">
        <f t="shared" si="1"/>
        <v>0</v>
      </c>
      <c r="F30" s="240" t="str">
        <f>IF(PoS!C31=0," ",E30*PoS!C31)</f>
        <v xml:space="preserve"> </v>
      </c>
      <c r="G30" s="241" t="str">
        <f>IF(PoS!C31=0," ",((PoS!C31*ROI!B30)-ROI!D30)/ROI!D30)</f>
        <v xml:space="preserve"> </v>
      </c>
      <c r="H30" s="251"/>
      <c r="I30" s="239" t="str">
        <f t="shared" si="0"/>
        <v xml:space="preserve"> </v>
      </c>
    </row>
    <row r="31" spans="1:9" ht="15.75" thickTop="1" x14ac:dyDescent="0.25"/>
    <row r="33" spans="1:9" ht="18.75" x14ac:dyDescent="0.3">
      <c r="A33" s="101" t="s">
        <v>46</v>
      </c>
      <c r="B33" s="101"/>
    </row>
    <row r="34" spans="1:9" ht="18.75" x14ac:dyDescent="0.3">
      <c r="A34" s="82"/>
      <c r="B34"/>
    </row>
    <row r="35" spans="1:9" ht="18.75" x14ac:dyDescent="0.3">
      <c r="A35" s="105">
        <v>16</v>
      </c>
      <c r="B35" s="106" t="s">
        <v>56</v>
      </c>
      <c r="C35" s="99"/>
    </row>
    <row r="36" spans="1:9" ht="18.75" x14ac:dyDescent="0.3">
      <c r="A36" s="105"/>
      <c r="B36" s="106"/>
      <c r="C36" s="99"/>
    </row>
    <row r="37" spans="1:9" ht="18.75" customHeight="1" x14ac:dyDescent="0.25">
      <c r="A37" s="105">
        <v>17</v>
      </c>
      <c r="B37" s="269" t="s">
        <v>58</v>
      </c>
      <c r="C37" s="272"/>
      <c r="D37" s="272"/>
      <c r="E37" s="272"/>
      <c r="F37" s="272"/>
      <c r="G37" s="272"/>
      <c r="H37" s="272"/>
      <c r="I37" s="272"/>
    </row>
    <row r="38" spans="1:9" ht="18.75" customHeight="1" x14ac:dyDescent="0.25">
      <c r="A38" s="105"/>
      <c r="B38" s="272"/>
      <c r="C38" s="272"/>
      <c r="D38" s="272"/>
      <c r="E38" s="272"/>
      <c r="F38" s="272"/>
      <c r="G38" s="272"/>
      <c r="H38" s="272"/>
      <c r="I38" s="272"/>
    </row>
    <row r="39" spans="1:9" ht="18.75" customHeight="1" x14ac:dyDescent="0.25">
      <c r="A39" s="105"/>
      <c r="B39" s="272"/>
      <c r="C39" s="272"/>
      <c r="D39" s="272"/>
      <c r="E39" s="272"/>
      <c r="F39" s="272"/>
      <c r="G39" s="272"/>
      <c r="H39" s="272"/>
      <c r="I39" s="272"/>
    </row>
    <row r="40" spans="1:9" ht="18.75" x14ac:dyDescent="0.25">
      <c r="A40" s="105"/>
      <c r="B40" s="102"/>
      <c r="C40" s="102"/>
      <c r="D40" s="102"/>
      <c r="E40" s="102"/>
      <c r="F40" s="102"/>
      <c r="G40" s="102"/>
      <c r="H40" s="102"/>
    </row>
    <row r="41" spans="1:9" ht="18.75" x14ac:dyDescent="0.3">
      <c r="A41" s="105">
        <v>18</v>
      </c>
      <c r="B41" s="106" t="s">
        <v>57</v>
      </c>
      <c r="C41" s="99"/>
    </row>
    <row r="42" spans="1:9" ht="18.75" x14ac:dyDescent="0.3">
      <c r="A42" s="105"/>
      <c r="B42" s="106"/>
      <c r="C42" s="99"/>
    </row>
    <row r="43" spans="1:9" ht="18.75" x14ac:dyDescent="0.3">
      <c r="A43" s="105">
        <v>19</v>
      </c>
      <c r="B43" s="106" t="s">
        <v>59</v>
      </c>
      <c r="C43" s="99"/>
    </row>
    <row r="44" spans="1:9" ht="18.75" x14ac:dyDescent="0.3">
      <c r="A44" s="105"/>
      <c r="B44" s="106"/>
      <c r="C44" s="99"/>
    </row>
    <row r="45" spans="1:9" ht="18.75" x14ac:dyDescent="0.3">
      <c r="A45" s="263" t="s">
        <v>82</v>
      </c>
      <c r="B45" s="106" t="s">
        <v>170</v>
      </c>
      <c r="C45" s="99"/>
    </row>
    <row r="46" spans="1:9" ht="18.75" x14ac:dyDescent="0.3">
      <c r="A46" s="105"/>
      <c r="B46" s="106"/>
      <c r="C46" s="99"/>
    </row>
    <row r="47" spans="1:9" ht="18.75" x14ac:dyDescent="0.3">
      <c r="A47" s="105">
        <v>20</v>
      </c>
      <c r="B47" s="106" t="s">
        <v>60</v>
      </c>
      <c r="C47" s="99"/>
    </row>
    <row r="48" spans="1:9" ht="18.75" x14ac:dyDescent="0.3">
      <c r="A48" s="105"/>
      <c r="B48" s="106"/>
      <c r="C48" s="99"/>
    </row>
    <row r="49" spans="1:3" ht="18.75" x14ac:dyDescent="0.3">
      <c r="A49" s="105">
        <v>32</v>
      </c>
      <c r="B49" s="106" t="s">
        <v>71</v>
      </c>
      <c r="C49" s="99"/>
    </row>
    <row r="50" spans="1:3" ht="18.75" x14ac:dyDescent="0.3">
      <c r="A50" s="105"/>
      <c r="B50" s="82"/>
      <c r="C50" s="99"/>
    </row>
    <row r="51" spans="1:3" ht="18.75" x14ac:dyDescent="0.3">
      <c r="A51" s="99"/>
      <c r="B51" s="82"/>
      <c r="C51" s="99"/>
    </row>
  </sheetData>
  <mergeCells count="1">
    <mergeCell ref="B37:I3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53"/>
  <sheetViews>
    <sheetView topLeftCell="E1" workbookViewId="0">
      <selection activeCell="B34" sqref="B34"/>
    </sheetView>
  </sheetViews>
  <sheetFormatPr defaultRowHeight="15" x14ac:dyDescent="0.25"/>
  <cols>
    <col min="1" max="1" width="12.7109375" style="24" customWidth="1"/>
    <col min="2" max="2" width="25.140625" customWidth="1"/>
    <col min="3" max="3" width="24.7109375" style="24" customWidth="1"/>
    <col min="4" max="4" width="13.5703125" style="24" customWidth="1"/>
    <col min="5" max="5" width="17.140625" style="24" customWidth="1"/>
    <col min="6" max="6" width="13.42578125" style="24" customWidth="1"/>
    <col min="7" max="7" width="15" style="24" customWidth="1"/>
    <col min="8" max="8" width="19" style="24" customWidth="1"/>
    <col min="9" max="9" width="18.28515625" style="24" customWidth="1"/>
    <col min="10" max="10" width="20" customWidth="1"/>
    <col min="11" max="11" width="13.28515625" style="1" customWidth="1"/>
    <col min="12" max="14" width="13.7109375" customWidth="1"/>
  </cols>
  <sheetData>
    <row r="1" spans="1:14" ht="26.25" x14ac:dyDescent="0.4">
      <c r="A1" s="28" t="s">
        <v>26</v>
      </c>
      <c r="B1" s="15"/>
      <c r="C1" s="30"/>
      <c r="D1" s="30"/>
      <c r="E1" s="30"/>
      <c r="F1" s="30"/>
      <c r="G1" s="30"/>
      <c r="H1" s="30"/>
      <c r="I1" s="30"/>
      <c r="J1" s="36"/>
      <c r="K1" s="29"/>
    </row>
    <row r="2" spans="1:14" ht="15.75" thickBot="1" x14ac:dyDescent="0.3">
      <c r="A2" s="23"/>
      <c r="C2" s="23"/>
      <c r="D2" s="23"/>
      <c r="E2" s="23"/>
      <c r="F2" s="23"/>
      <c r="G2" s="23"/>
      <c r="H2" s="23"/>
      <c r="I2" s="23"/>
    </row>
    <row r="3" spans="1:14" ht="63.75" customHeight="1" thickTop="1" thickBot="1" x14ac:dyDescent="0.3">
      <c r="A3" s="35" t="s">
        <v>28</v>
      </c>
      <c r="B3" s="267" t="s">
        <v>27</v>
      </c>
      <c r="C3" s="58" t="s">
        <v>160</v>
      </c>
      <c r="D3" s="264" t="s">
        <v>161</v>
      </c>
      <c r="E3" s="265" t="s">
        <v>152</v>
      </c>
      <c r="F3" s="266" t="s">
        <v>162</v>
      </c>
      <c r="G3" s="59" t="s">
        <v>163</v>
      </c>
      <c r="H3" s="268" t="s">
        <v>35</v>
      </c>
      <c r="I3" s="60" t="s">
        <v>34</v>
      </c>
      <c r="J3" s="61" t="s">
        <v>45</v>
      </c>
      <c r="K3" s="62" t="s">
        <v>39</v>
      </c>
      <c r="L3" s="65" t="s">
        <v>38</v>
      </c>
      <c r="M3" s="67" t="s">
        <v>40</v>
      </c>
      <c r="N3" s="69" t="s">
        <v>41</v>
      </c>
    </row>
    <row r="4" spans="1:14" ht="31.5" thickTop="1" thickBot="1" x14ac:dyDescent="0.3">
      <c r="A4" s="252">
        <f xml:space="preserve"> IF('Control Design'!H4=0," ",'Control Design'!H4)</f>
        <v>41640</v>
      </c>
      <c r="B4" s="185" t="str">
        <f>IF(Summary!A6=0," ",Summary!A6)</f>
        <v>Limited Personnel</v>
      </c>
      <c r="C4" s="253" t="str">
        <f>IF('Control Design'!F4=0," ",'Control Design'!F4)</f>
        <v>find p/t volunteer pilots (2)</v>
      </c>
      <c r="D4" s="198">
        <f>IF('Control Design'!D4=0," ",'Control Design'!D4)</f>
        <v>4</v>
      </c>
      <c r="E4" s="253">
        <f>IF('Control Design'!E4=0," ",'Control Design'!E4)</f>
        <v>5</v>
      </c>
      <c r="F4" s="254">
        <v>5</v>
      </c>
      <c r="G4" s="255">
        <v>1</v>
      </c>
      <c r="H4" s="42">
        <f>IF('Risk Assessment'!D6=0," ",'Risk Assessment'!D6)</f>
        <v>7</v>
      </c>
      <c r="I4" s="42">
        <f>IF('Risk Assessment'!H6=1," ",'Risk Assessment'!H6)</f>
        <v>11</v>
      </c>
      <c r="J4" s="63">
        <f t="shared" ref="J4:J30" si="0">IF(I4&gt;H4,1,2)*IF(G4=0,0,1)</f>
        <v>1</v>
      </c>
      <c r="K4" s="64" t="str">
        <f>IF((G4=1)*AND(J4=1),"A"," ")</f>
        <v>A</v>
      </c>
      <c r="L4" s="66" t="str">
        <f>IF((G4=1)*AND(J4=2),"B"," ")</f>
        <v xml:space="preserve"> </v>
      </c>
      <c r="M4" s="68" t="str">
        <f>IF((G4=2)*AND(J4=1),"C"," ")</f>
        <v xml:space="preserve"> </v>
      </c>
      <c r="N4" s="70" t="str">
        <f>IF((G4=2)*AND(J4=2),"D"," ")</f>
        <v xml:space="preserve"> </v>
      </c>
    </row>
    <row r="5" spans="1:14" ht="16.5" thickTop="1" thickBot="1" x14ac:dyDescent="0.3">
      <c r="A5" s="252">
        <f xml:space="preserve"> IF('Control Design'!H5=0," ",'Control Design'!H5)</f>
        <v>41641</v>
      </c>
      <c r="B5" s="185" t="str">
        <f>IF(Summary!A7=0," ",Summary!A7)</f>
        <v>Pilot Prepare</v>
      </c>
      <c r="C5" s="253" t="str">
        <f>IF('Control Design'!F5=0," ",'Control Design'!F5)</f>
        <v>checklist rewrite</v>
      </c>
      <c r="D5" s="198">
        <f>IF('Control Design'!D5=0," ",'Control Design'!D5)</f>
        <v>20</v>
      </c>
      <c r="E5" s="253">
        <f>IF('Control Design'!E5=0," ",'Control Design'!E5)</f>
        <v>10</v>
      </c>
      <c r="F5" s="254">
        <v>15</v>
      </c>
      <c r="G5" s="255">
        <v>1</v>
      </c>
      <c r="H5" s="42">
        <f>IF('Risk Assessment'!D7=0," ",'Risk Assessment'!D7)</f>
        <v>6</v>
      </c>
      <c r="I5" s="42">
        <f>IF('Risk Assessment'!H7=1," ",'Risk Assessment'!H7)</f>
        <v>15</v>
      </c>
      <c r="J5" s="63">
        <f t="shared" si="0"/>
        <v>1</v>
      </c>
      <c r="K5" s="64" t="str">
        <f t="shared" ref="K5:K30" si="1">IF((G5=1)*AND(J5=1),"A"," ")</f>
        <v>A</v>
      </c>
      <c r="L5" s="66" t="str">
        <f t="shared" ref="L5:L30" si="2">IF((G5=1)*AND(J5=2),"B"," ")</f>
        <v xml:space="preserve"> </v>
      </c>
      <c r="M5" s="68" t="str">
        <f t="shared" ref="M5:M30" si="3">IF((G5=2)*AND(J5=1),"C"," ")</f>
        <v xml:space="preserve"> </v>
      </c>
      <c r="N5" s="70" t="str">
        <f t="shared" ref="N5:N30" si="4">IF((G5=2)*AND(J5=2),"D"," ")</f>
        <v xml:space="preserve"> </v>
      </c>
    </row>
    <row r="6" spans="1:14" ht="31.5" thickTop="1" thickBot="1" x14ac:dyDescent="0.3">
      <c r="A6" s="252">
        <f xml:space="preserve"> IF('Control Design'!H6=0," ",'Control Design'!H6)</f>
        <v>41642</v>
      </c>
      <c r="B6" s="185" t="str">
        <f>IF(Summary!A8=0," ",Summary!A8)</f>
        <v>IIMC</v>
      </c>
      <c r="C6" s="253" t="str">
        <f>IF('Control Design'!F6=0," ",'Control Design'!F6)</f>
        <v>New wx planning software</v>
      </c>
      <c r="D6" s="198" t="str">
        <f>IF('Control Design'!D6=0," ",'Control Design'!D6)</f>
        <v>10/6mos</v>
      </c>
      <c r="E6" s="253" t="str">
        <f>IF('Control Design'!E6=0," ",'Control Design'!E6)</f>
        <v>5/6mos</v>
      </c>
      <c r="F6" s="254">
        <v>10</v>
      </c>
      <c r="G6" s="255">
        <v>2</v>
      </c>
      <c r="H6" s="42">
        <f>IF('Risk Assessment'!D8=0," ",'Risk Assessment'!D8)</f>
        <v>4</v>
      </c>
      <c r="I6" s="42">
        <f>IF('Risk Assessment'!H8=1," ",'Risk Assessment'!H8)</f>
        <v>3</v>
      </c>
      <c r="J6" s="63">
        <f t="shared" si="0"/>
        <v>2</v>
      </c>
      <c r="K6" s="64" t="str">
        <f t="shared" si="1"/>
        <v xml:space="preserve"> </v>
      </c>
      <c r="L6" s="66" t="str">
        <f t="shared" si="2"/>
        <v xml:space="preserve"> </v>
      </c>
      <c r="M6" s="68" t="str">
        <f t="shared" si="3"/>
        <v xml:space="preserve"> </v>
      </c>
      <c r="N6" s="70" t="str">
        <f t="shared" si="4"/>
        <v>D</v>
      </c>
    </row>
    <row r="7" spans="1:14" ht="16.5" thickTop="1" thickBot="1" x14ac:dyDescent="0.3">
      <c r="A7" s="252">
        <f xml:space="preserve"> IF('Control Design'!H7=0," ",'Control Design'!H7)</f>
        <v>41643</v>
      </c>
      <c r="B7" s="185" t="str">
        <f>IF(Summary!A9=0," ",Summary!A9)</f>
        <v>Bird Strike</v>
      </c>
      <c r="C7" s="253" t="str">
        <f>IF('Control Design'!F7=0," ",'Control Design'!F7)</f>
        <v>New routing</v>
      </c>
      <c r="D7" s="198" t="str">
        <f>IF('Control Design'!D7=0," ",'Control Design'!D7)</f>
        <v>5/week</v>
      </c>
      <c r="E7" s="253" t="str">
        <f>IF('Control Design'!E7=0," ",'Control Design'!E7)</f>
        <v>2/week</v>
      </c>
      <c r="F7" s="254">
        <v>1</v>
      </c>
      <c r="G7" s="255">
        <v>1</v>
      </c>
      <c r="H7" s="42">
        <f>IF('Risk Assessment'!D9=0," ",'Risk Assessment'!D9)</f>
        <v>7</v>
      </c>
      <c r="I7" s="42">
        <f>IF('Risk Assessment'!H9=1," ",'Risk Assessment'!H9)</f>
        <v>14</v>
      </c>
      <c r="J7" s="63">
        <f t="shared" si="0"/>
        <v>1</v>
      </c>
      <c r="K7" s="64" t="str">
        <f t="shared" si="1"/>
        <v>A</v>
      </c>
      <c r="L7" s="66" t="str">
        <f t="shared" si="2"/>
        <v xml:space="preserve"> </v>
      </c>
      <c r="M7" s="68" t="str">
        <f t="shared" si="3"/>
        <v xml:space="preserve"> </v>
      </c>
      <c r="N7" s="70" t="str">
        <f t="shared" si="4"/>
        <v xml:space="preserve"> </v>
      </c>
    </row>
    <row r="8" spans="1:14" ht="16.5" thickTop="1" thickBot="1" x14ac:dyDescent="0.3">
      <c r="A8" s="252">
        <f xml:space="preserve"> IF('Control Design'!H8=0," ",'Control Design'!H8)</f>
        <v>41644</v>
      </c>
      <c r="B8" s="185" t="str">
        <f>IF(Summary!A10=0," ",Summary!A10)</f>
        <v>Old Helmets</v>
      </c>
      <c r="C8" s="253" t="str">
        <f>IF('Control Design'!F8=0," ",'Control Design'!F8)</f>
        <v>Helmet replacement plan</v>
      </c>
      <c r="D8" s="198" t="str">
        <f>IF('Control Design'!D8=0," ",'Control Design'!D8)</f>
        <v>0/yr</v>
      </c>
      <c r="E8" s="253" t="str">
        <f>IF('Control Design'!E8=0," ",'Control Design'!E8)</f>
        <v>3/yr</v>
      </c>
      <c r="F8" s="254">
        <v>0</v>
      </c>
      <c r="G8" s="255">
        <v>2</v>
      </c>
      <c r="H8" s="42">
        <f>IF('Risk Assessment'!D10=0," ",'Risk Assessment'!D10)</f>
        <v>2</v>
      </c>
      <c r="I8" s="42">
        <f>IF('Risk Assessment'!H10=1," ",'Risk Assessment'!H10)</f>
        <v>3</v>
      </c>
      <c r="J8" s="63">
        <f t="shared" si="0"/>
        <v>1</v>
      </c>
      <c r="K8" s="64" t="str">
        <f t="shared" si="1"/>
        <v xml:space="preserve"> </v>
      </c>
      <c r="L8" s="66" t="str">
        <f t="shared" si="2"/>
        <v xml:space="preserve"> </v>
      </c>
      <c r="M8" s="68" t="str">
        <f t="shared" si="3"/>
        <v>C</v>
      </c>
      <c r="N8" s="70" t="str">
        <f t="shared" si="4"/>
        <v xml:space="preserve"> </v>
      </c>
    </row>
    <row r="9" spans="1:14" ht="16.5" thickTop="1" thickBot="1" x14ac:dyDescent="0.3">
      <c r="A9" s="252">
        <f xml:space="preserve"> IF('Control Design'!H9=0," ",'Control Design'!H9)</f>
        <v>41645</v>
      </c>
      <c r="B9" s="185" t="str">
        <f>IF(Summary!A11=0," ",Summary!A11)</f>
        <v>No aircraft floats</v>
      </c>
      <c r="C9" s="253" t="str">
        <f>IF('Control Design'!F9=0," ",'Control Design'!F9)</f>
        <v>Limit mission profile</v>
      </c>
      <c r="D9" s="198" t="str">
        <f>IF('Control Design'!D9=0," ",'Control Design'!D9)</f>
        <v>3/yr</v>
      </c>
      <c r="E9" s="253" t="str">
        <f>IF('Control Design'!E9=0," ",'Control Design'!E9)</f>
        <v>0/yr</v>
      </c>
      <c r="F9" s="254">
        <v>1</v>
      </c>
      <c r="G9" s="255">
        <v>1</v>
      </c>
      <c r="H9" s="42">
        <f>IF('Risk Assessment'!D11=0," ",'Risk Assessment'!D11)</f>
        <v>10</v>
      </c>
      <c r="I9" s="42">
        <f>IF('Risk Assessment'!H11=1," ",'Risk Assessment'!H11)</f>
        <v>6</v>
      </c>
      <c r="J9" s="63">
        <f t="shared" si="0"/>
        <v>2</v>
      </c>
      <c r="K9" s="64" t="str">
        <f t="shared" si="1"/>
        <v xml:space="preserve"> </v>
      </c>
      <c r="L9" s="66" t="str">
        <f t="shared" si="2"/>
        <v>B</v>
      </c>
      <c r="M9" s="68" t="str">
        <f t="shared" si="3"/>
        <v xml:space="preserve"> </v>
      </c>
      <c r="N9" s="70" t="str">
        <f t="shared" si="4"/>
        <v xml:space="preserve"> </v>
      </c>
    </row>
    <row r="10" spans="1:14" ht="16.5" thickTop="1" thickBot="1" x14ac:dyDescent="0.3">
      <c r="A10" s="252">
        <f xml:space="preserve"> IF('Control Design'!H10=0," ",'Control Design'!H10)</f>
        <v>41646</v>
      </c>
      <c r="B10" s="185" t="str">
        <f>IF(Summary!A12=0," ",Summary!A12)</f>
        <v>O2 system inop</v>
      </c>
      <c r="C10" s="253" t="str">
        <f>IF('Control Design'!F10=0," ",'Control Design'!F10)</f>
        <v>Repair O2 system</v>
      </c>
      <c r="D10" s="198" t="str">
        <f>IF('Control Design'!D10=0," ",'Control Design'!D10)</f>
        <v>0/mos</v>
      </c>
      <c r="E10" s="253" t="str">
        <f>IF('Control Design'!E10=0," ",'Control Design'!E10)</f>
        <v>1/6 mos</v>
      </c>
      <c r="F10" s="254">
        <v>0</v>
      </c>
      <c r="G10" s="255">
        <v>2</v>
      </c>
      <c r="H10" s="42">
        <f>IF('Risk Assessment'!D12=0," ",'Risk Assessment'!D12)</f>
        <v>10</v>
      </c>
      <c r="I10" s="42">
        <f>IF('Risk Assessment'!H12=1," ",'Risk Assessment'!H12)</f>
        <v>10</v>
      </c>
      <c r="J10" s="63">
        <f t="shared" si="0"/>
        <v>2</v>
      </c>
      <c r="K10" s="64" t="str">
        <f t="shared" si="1"/>
        <v xml:space="preserve"> </v>
      </c>
      <c r="L10" s="66" t="str">
        <f t="shared" si="2"/>
        <v xml:space="preserve"> </v>
      </c>
      <c r="M10" s="68" t="str">
        <f t="shared" si="3"/>
        <v xml:space="preserve"> </v>
      </c>
      <c r="N10" s="70" t="str">
        <f t="shared" si="4"/>
        <v>D</v>
      </c>
    </row>
    <row r="11" spans="1:14" ht="16.5" thickTop="1" thickBot="1" x14ac:dyDescent="0.3">
      <c r="A11" s="252">
        <f xml:space="preserve"> IF('Control Design'!H11=0," ",'Control Design'!H11)</f>
        <v>41647</v>
      </c>
      <c r="B11" s="185" t="str">
        <f>IF(Summary!A13=0," ",Summary!A13)</f>
        <v>Landing prox to hangar</v>
      </c>
      <c r="C11" s="253" t="str">
        <f>IF('Control Design'!F11=0," ",'Control Design'!F11)</f>
        <v>new markers, training</v>
      </c>
      <c r="D11" s="198" t="str">
        <f>IF('Control Design'!D11=0," ",'Control Design'!D11)</f>
        <v>25/month</v>
      </c>
      <c r="E11" s="253" t="str">
        <f>IF('Control Design'!E11=0," ",'Control Design'!E11)</f>
        <v>0/month</v>
      </c>
      <c r="F11" s="254">
        <v>3</v>
      </c>
      <c r="G11" s="255">
        <v>1</v>
      </c>
      <c r="H11" s="42">
        <f>IF('Risk Assessment'!D13=0," ",'Risk Assessment'!D13)</f>
        <v>3</v>
      </c>
      <c r="I11" s="42">
        <f>IF('Risk Assessment'!H13=1," ",'Risk Assessment'!H13)</f>
        <v>10</v>
      </c>
      <c r="J11" s="63">
        <f t="shared" si="0"/>
        <v>1</v>
      </c>
      <c r="K11" s="64" t="str">
        <f t="shared" si="1"/>
        <v>A</v>
      </c>
      <c r="L11" s="66" t="str">
        <f t="shared" si="2"/>
        <v xml:space="preserve"> </v>
      </c>
      <c r="M11" s="68" t="str">
        <f t="shared" si="3"/>
        <v xml:space="preserve"> </v>
      </c>
      <c r="N11" s="70" t="str">
        <f t="shared" si="4"/>
        <v xml:space="preserve"> </v>
      </c>
    </row>
    <row r="12" spans="1:14" ht="31.5" thickTop="1" thickBot="1" x14ac:dyDescent="0.3">
      <c r="A12" s="252">
        <f xml:space="preserve"> IF('Control Design'!H12=0," ",'Control Design'!H12)</f>
        <v>41648</v>
      </c>
      <c r="B12" s="185" t="str">
        <f>IF(Summary!A14=0," ",Summary!A14)</f>
        <v>Xwind landing limits</v>
      </c>
      <c r="C12" s="253" t="str">
        <f>IF('Control Design'!F12=0," ",'Control Design'!F12)</f>
        <v>Training, policy, Document</v>
      </c>
      <c r="D12" s="198" t="str">
        <f>IF('Control Design'!D12=0," ",'Control Design'!D12)</f>
        <v>0/yr</v>
      </c>
      <c r="E12" s="253" t="str">
        <f>IF('Control Design'!E12=0," ",'Control Design'!E12)</f>
        <v>4/yr</v>
      </c>
      <c r="F12" s="254">
        <v>0</v>
      </c>
      <c r="G12" s="255">
        <v>2</v>
      </c>
      <c r="H12" s="42">
        <f>IF('Risk Assessment'!D14=0," ",'Risk Assessment'!D14)</f>
        <v>6</v>
      </c>
      <c r="I12" s="42">
        <f>IF('Risk Assessment'!H14=1," ",'Risk Assessment'!H14)</f>
        <v>6</v>
      </c>
      <c r="J12" s="63">
        <f t="shared" si="0"/>
        <v>2</v>
      </c>
      <c r="K12" s="64" t="str">
        <f t="shared" si="1"/>
        <v xml:space="preserve"> </v>
      </c>
      <c r="L12" s="66" t="str">
        <f t="shared" si="2"/>
        <v xml:space="preserve"> </v>
      </c>
      <c r="M12" s="68" t="str">
        <f t="shared" si="3"/>
        <v xml:space="preserve"> </v>
      </c>
      <c r="N12" s="70" t="str">
        <f t="shared" si="4"/>
        <v>D</v>
      </c>
    </row>
    <row r="13" spans="1:14" ht="31.5" thickTop="1" thickBot="1" x14ac:dyDescent="0.3">
      <c r="A13" s="252">
        <f xml:space="preserve"> IF('Control Design'!H13=0," ",'Control Design'!H13)</f>
        <v>41649</v>
      </c>
      <c r="B13" s="185" t="str">
        <f>IF(Summary!A15=0," ",Summary!A15)</f>
        <v>Xwind training insufficient</v>
      </c>
      <c r="C13" s="253" t="str">
        <f>IF('Control Design'!F13=0," ",'Control Design'!F13)</f>
        <v xml:space="preserve">Training </v>
      </c>
      <c r="D13" s="198" t="str">
        <f>IF('Control Design'!D13=0," ",'Control Design'!D13)</f>
        <v>unit av 8kts dif</v>
      </c>
      <c r="E13" s="253" t="str">
        <f>IF('Control Design'!E13=0," ",'Control Design'!E13)</f>
        <v>unit av 4kts dif</v>
      </c>
      <c r="F13" s="254">
        <v>7</v>
      </c>
      <c r="G13" s="255">
        <v>2</v>
      </c>
      <c r="H13" s="42">
        <f>IF('Risk Assessment'!D15=0," ",'Risk Assessment'!D15)</f>
        <v>3</v>
      </c>
      <c r="I13" s="42">
        <f>IF('Risk Assessment'!H15=1," ",'Risk Assessment'!H15)</f>
        <v>5</v>
      </c>
      <c r="J13" s="63">
        <f t="shared" si="0"/>
        <v>1</v>
      </c>
      <c r="K13" s="64" t="str">
        <f t="shared" si="1"/>
        <v xml:space="preserve"> </v>
      </c>
      <c r="L13" s="66" t="str">
        <f t="shared" si="2"/>
        <v xml:space="preserve"> </v>
      </c>
      <c r="M13" s="68" t="str">
        <f t="shared" si="3"/>
        <v>C</v>
      </c>
      <c r="N13" s="70" t="str">
        <f t="shared" si="4"/>
        <v xml:space="preserve"> </v>
      </c>
    </row>
    <row r="14" spans="1:14" ht="16.5" thickTop="1" thickBot="1" x14ac:dyDescent="0.3">
      <c r="A14" s="252" t="str">
        <f xml:space="preserve"> IF('Control Design'!H14=0," ",'Control Design'!H14)</f>
        <v xml:space="preserve"> </v>
      </c>
      <c r="B14" s="185" t="str">
        <f>IF(Summary!A16=0," ",Summary!A16)</f>
        <v xml:space="preserve"> </v>
      </c>
      <c r="C14" s="253" t="str">
        <f>IF('Control Design'!F14=0," ",'Control Design'!F14)</f>
        <v xml:space="preserve"> </v>
      </c>
      <c r="D14" s="198" t="str">
        <f>IF('Control Design'!D14=0," ",'Control Design'!D14)</f>
        <v xml:space="preserve"> </v>
      </c>
      <c r="E14" s="253" t="str">
        <f>IF('Control Design'!E14=0," ",'Control Design'!E14)</f>
        <v xml:space="preserve"> </v>
      </c>
      <c r="F14" s="254"/>
      <c r="G14" s="255"/>
      <c r="H14" s="42">
        <f>IF('Risk Assessment'!D16=0," ",'Risk Assessment'!D16)</f>
        <v>1</v>
      </c>
      <c r="I14" s="42" t="str">
        <f>IF('Risk Assessment'!H16=1," ",'Risk Assessment'!H16)</f>
        <v xml:space="preserve"> </v>
      </c>
      <c r="J14" s="63">
        <f t="shared" si="0"/>
        <v>0</v>
      </c>
      <c r="K14" s="64" t="str">
        <f t="shared" si="1"/>
        <v xml:space="preserve"> </v>
      </c>
      <c r="L14" s="66" t="str">
        <f t="shared" si="2"/>
        <v xml:space="preserve"> </v>
      </c>
      <c r="M14" s="68" t="str">
        <f t="shared" si="3"/>
        <v xml:space="preserve"> </v>
      </c>
      <c r="N14" s="70" t="str">
        <f t="shared" si="4"/>
        <v xml:space="preserve"> </v>
      </c>
    </row>
    <row r="15" spans="1:14" ht="16.5" thickTop="1" thickBot="1" x14ac:dyDescent="0.3">
      <c r="A15" s="252" t="str">
        <f xml:space="preserve"> IF('Control Design'!H15=0," ",'Control Design'!H15)</f>
        <v xml:space="preserve"> </v>
      </c>
      <c r="B15" s="185" t="str">
        <f>IF(Summary!A17=0," ",Summary!A17)</f>
        <v xml:space="preserve"> </v>
      </c>
      <c r="C15" s="253" t="str">
        <f>IF('Control Design'!F15=0," ",'Control Design'!F15)</f>
        <v xml:space="preserve"> </v>
      </c>
      <c r="D15" s="198" t="str">
        <f>IF('Control Design'!D15=0," ",'Control Design'!D15)</f>
        <v xml:space="preserve"> </v>
      </c>
      <c r="E15" s="253" t="str">
        <f>IF('Control Design'!E15=0," ",'Control Design'!E15)</f>
        <v xml:space="preserve"> </v>
      </c>
      <c r="F15" s="254"/>
      <c r="G15" s="255"/>
      <c r="H15" s="42">
        <f>IF('Risk Assessment'!D17=0," ",'Risk Assessment'!D17)</f>
        <v>1</v>
      </c>
      <c r="I15" s="42" t="str">
        <f>IF('Risk Assessment'!H17=1," ",'Risk Assessment'!H17)</f>
        <v xml:space="preserve"> </v>
      </c>
      <c r="J15" s="63">
        <f t="shared" si="0"/>
        <v>0</v>
      </c>
      <c r="K15" s="64" t="str">
        <f t="shared" si="1"/>
        <v xml:space="preserve"> </v>
      </c>
      <c r="L15" s="66" t="str">
        <f t="shared" si="2"/>
        <v xml:space="preserve"> </v>
      </c>
      <c r="M15" s="68" t="str">
        <f t="shared" si="3"/>
        <v xml:space="preserve"> </v>
      </c>
      <c r="N15" s="70" t="str">
        <f t="shared" si="4"/>
        <v xml:space="preserve"> </v>
      </c>
    </row>
    <row r="16" spans="1:14" ht="16.5" thickTop="1" thickBot="1" x14ac:dyDescent="0.3">
      <c r="A16" s="252" t="str">
        <f xml:space="preserve"> IF('Control Design'!H16=0," ",'Control Design'!H16)</f>
        <v xml:space="preserve"> </v>
      </c>
      <c r="B16" s="185" t="str">
        <f>IF(Summary!A18=0," ",Summary!A18)</f>
        <v xml:space="preserve"> </v>
      </c>
      <c r="C16" s="253" t="str">
        <f>IF('Control Design'!F16=0," ",'Control Design'!F16)</f>
        <v xml:space="preserve"> </v>
      </c>
      <c r="D16" s="198" t="str">
        <f>IF('Control Design'!D16=0," ",'Control Design'!D16)</f>
        <v xml:space="preserve"> </v>
      </c>
      <c r="E16" s="253" t="str">
        <f>IF('Control Design'!E16=0," ",'Control Design'!E16)</f>
        <v xml:space="preserve"> </v>
      </c>
      <c r="F16" s="254"/>
      <c r="G16" s="255"/>
      <c r="H16" s="42">
        <f>IF('Risk Assessment'!D18=0," ",'Risk Assessment'!D18)</f>
        <v>1</v>
      </c>
      <c r="I16" s="42" t="str">
        <f>IF('Risk Assessment'!H18=1," ",'Risk Assessment'!H18)</f>
        <v xml:space="preserve"> </v>
      </c>
      <c r="J16" s="63">
        <f t="shared" si="0"/>
        <v>0</v>
      </c>
      <c r="K16" s="64" t="str">
        <f t="shared" si="1"/>
        <v xml:space="preserve"> </v>
      </c>
      <c r="L16" s="66" t="str">
        <f t="shared" si="2"/>
        <v xml:space="preserve"> </v>
      </c>
      <c r="M16" s="68" t="str">
        <f t="shared" si="3"/>
        <v xml:space="preserve"> </v>
      </c>
      <c r="N16" s="70" t="str">
        <f t="shared" si="4"/>
        <v xml:space="preserve"> </v>
      </c>
    </row>
    <row r="17" spans="1:14" ht="16.5" thickTop="1" thickBot="1" x14ac:dyDescent="0.3">
      <c r="A17" s="252" t="str">
        <f xml:space="preserve"> IF('Control Design'!H17=0," ",'Control Design'!H17)</f>
        <v xml:space="preserve"> </v>
      </c>
      <c r="B17" s="185" t="str">
        <f>IF(Summary!A19=0," ",Summary!A19)</f>
        <v xml:space="preserve"> </v>
      </c>
      <c r="C17" s="253" t="str">
        <f>IF('Control Design'!F17=0," ",'Control Design'!F17)</f>
        <v xml:space="preserve"> </v>
      </c>
      <c r="D17" s="198" t="str">
        <f>IF('Control Design'!D17=0," ",'Control Design'!D17)</f>
        <v xml:space="preserve"> </v>
      </c>
      <c r="E17" s="253" t="str">
        <f>IF('Control Design'!E17=0," ",'Control Design'!E17)</f>
        <v xml:space="preserve"> </v>
      </c>
      <c r="F17" s="254"/>
      <c r="G17" s="255"/>
      <c r="H17" s="42">
        <f>IF('Risk Assessment'!D19=0," ",'Risk Assessment'!D19)</f>
        <v>1</v>
      </c>
      <c r="I17" s="42" t="str">
        <f>IF('Risk Assessment'!H19=1," ",'Risk Assessment'!H19)</f>
        <v xml:space="preserve"> </v>
      </c>
      <c r="J17" s="63">
        <f t="shared" si="0"/>
        <v>0</v>
      </c>
      <c r="K17" s="64" t="str">
        <f t="shared" si="1"/>
        <v xml:space="preserve"> </v>
      </c>
      <c r="L17" s="66" t="str">
        <f t="shared" si="2"/>
        <v xml:space="preserve"> </v>
      </c>
      <c r="M17" s="68" t="str">
        <f t="shared" si="3"/>
        <v xml:space="preserve"> </v>
      </c>
      <c r="N17" s="70" t="str">
        <f t="shared" si="4"/>
        <v xml:space="preserve"> </v>
      </c>
    </row>
    <row r="18" spans="1:14" ht="16.5" thickTop="1" thickBot="1" x14ac:dyDescent="0.3">
      <c r="A18" s="252" t="str">
        <f xml:space="preserve"> IF('Control Design'!H18=0," ",'Control Design'!H18)</f>
        <v xml:space="preserve"> </v>
      </c>
      <c r="B18" s="185" t="str">
        <f>IF(Summary!A20=0," ",Summary!A20)</f>
        <v xml:space="preserve"> </v>
      </c>
      <c r="C18" s="253" t="str">
        <f>IF('Control Design'!F18=0," ",'Control Design'!F18)</f>
        <v xml:space="preserve"> </v>
      </c>
      <c r="D18" s="198" t="str">
        <f>IF('Control Design'!D18=0," ",'Control Design'!D18)</f>
        <v xml:space="preserve"> </v>
      </c>
      <c r="E18" s="253" t="str">
        <f>IF('Control Design'!E18=0," ",'Control Design'!E18)</f>
        <v xml:space="preserve"> </v>
      </c>
      <c r="F18" s="254"/>
      <c r="G18" s="255"/>
      <c r="H18" s="42">
        <f>IF('Risk Assessment'!D20=0," ",'Risk Assessment'!D20)</f>
        <v>1</v>
      </c>
      <c r="I18" s="42" t="str">
        <f>IF('Risk Assessment'!H20=1," ",'Risk Assessment'!H20)</f>
        <v xml:space="preserve"> </v>
      </c>
      <c r="J18" s="63">
        <f t="shared" si="0"/>
        <v>0</v>
      </c>
      <c r="K18" s="64" t="str">
        <f t="shared" si="1"/>
        <v xml:space="preserve"> </v>
      </c>
      <c r="L18" s="66" t="str">
        <f t="shared" si="2"/>
        <v xml:space="preserve"> </v>
      </c>
      <c r="M18" s="68" t="str">
        <f t="shared" si="3"/>
        <v xml:space="preserve"> </v>
      </c>
      <c r="N18" s="70" t="str">
        <f t="shared" si="4"/>
        <v xml:space="preserve"> </v>
      </c>
    </row>
    <row r="19" spans="1:14" ht="16.5" thickTop="1" thickBot="1" x14ac:dyDescent="0.3">
      <c r="A19" s="252" t="str">
        <f xml:space="preserve"> IF('Control Design'!H19=0," ",'Control Design'!H19)</f>
        <v xml:space="preserve"> </v>
      </c>
      <c r="B19" s="185" t="str">
        <f>IF(Summary!A21=0," ",Summary!A21)</f>
        <v xml:space="preserve"> </v>
      </c>
      <c r="C19" s="253" t="str">
        <f>IF('Control Design'!F19=0," ",'Control Design'!F19)</f>
        <v xml:space="preserve"> </v>
      </c>
      <c r="D19" s="198" t="str">
        <f>IF('Control Design'!D19=0," ",'Control Design'!D19)</f>
        <v xml:space="preserve"> </v>
      </c>
      <c r="E19" s="253" t="str">
        <f>IF('Control Design'!E19=0," ",'Control Design'!E19)</f>
        <v xml:space="preserve"> </v>
      </c>
      <c r="F19" s="254"/>
      <c r="G19" s="255"/>
      <c r="H19" s="42">
        <f>IF('Risk Assessment'!D21=0," ",'Risk Assessment'!D21)</f>
        <v>1</v>
      </c>
      <c r="I19" s="42" t="str">
        <f>IF('Risk Assessment'!H21=1," ",'Risk Assessment'!H21)</f>
        <v xml:space="preserve"> </v>
      </c>
      <c r="J19" s="63">
        <f t="shared" si="0"/>
        <v>0</v>
      </c>
      <c r="K19" s="64" t="str">
        <f t="shared" si="1"/>
        <v xml:space="preserve"> </v>
      </c>
      <c r="L19" s="66" t="str">
        <f t="shared" si="2"/>
        <v xml:space="preserve"> </v>
      </c>
      <c r="M19" s="68" t="str">
        <f t="shared" si="3"/>
        <v xml:space="preserve"> </v>
      </c>
      <c r="N19" s="70" t="str">
        <f t="shared" si="4"/>
        <v xml:space="preserve"> </v>
      </c>
    </row>
    <row r="20" spans="1:14" ht="16.5" thickTop="1" thickBot="1" x14ac:dyDescent="0.3">
      <c r="A20" s="252" t="str">
        <f xml:space="preserve"> IF('Control Design'!H20=0," ",'Control Design'!H20)</f>
        <v xml:space="preserve"> </v>
      </c>
      <c r="B20" s="185" t="str">
        <f>IF(Summary!A22=0," ",Summary!A22)</f>
        <v xml:space="preserve"> </v>
      </c>
      <c r="C20" s="253" t="str">
        <f>IF('Control Design'!F20=0," ",'Control Design'!F20)</f>
        <v xml:space="preserve"> </v>
      </c>
      <c r="D20" s="198" t="str">
        <f>IF('Control Design'!D20=0," ",'Control Design'!D20)</f>
        <v xml:space="preserve"> </v>
      </c>
      <c r="E20" s="253" t="str">
        <f>IF('Control Design'!E20=0," ",'Control Design'!E20)</f>
        <v xml:space="preserve"> </v>
      </c>
      <c r="F20" s="254"/>
      <c r="G20" s="255"/>
      <c r="H20" s="42">
        <f>IF('Risk Assessment'!D22=0," ",'Risk Assessment'!D22)</f>
        <v>1</v>
      </c>
      <c r="I20" s="42" t="str">
        <f>IF('Risk Assessment'!H22=1," ",'Risk Assessment'!H22)</f>
        <v xml:space="preserve"> </v>
      </c>
      <c r="J20" s="63">
        <f t="shared" si="0"/>
        <v>0</v>
      </c>
      <c r="K20" s="64" t="str">
        <f t="shared" si="1"/>
        <v xml:space="preserve"> </v>
      </c>
      <c r="L20" s="66" t="str">
        <f t="shared" si="2"/>
        <v xml:space="preserve"> </v>
      </c>
      <c r="M20" s="68" t="str">
        <f t="shared" si="3"/>
        <v xml:space="preserve"> </v>
      </c>
      <c r="N20" s="70" t="str">
        <f t="shared" si="4"/>
        <v xml:space="preserve"> </v>
      </c>
    </row>
    <row r="21" spans="1:14" ht="16.5" thickTop="1" thickBot="1" x14ac:dyDescent="0.3">
      <c r="A21" s="252" t="str">
        <f xml:space="preserve"> IF('Control Design'!H21=0," ",'Control Design'!H21)</f>
        <v xml:space="preserve"> </v>
      </c>
      <c r="B21" s="185" t="str">
        <f>IF(Summary!A23=0," ",Summary!A23)</f>
        <v xml:space="preserve"> </v>
      </c>
      <c r="C21" s="253" t="str">
        <f>IF('Control Design'!F21=0," ",'Control Design'!F21)</f>
        <v xml:space="preserve"> </v>
      </c>
      <c r="D21" s="198" t="str">
        <f>IF('Control Design'!D21=0," ",'Control Design'!D21)</f>
        <v xml:space="preserve"> </v>
      </c>
      <c r="E21" s="253" t="str">
        <f>IF('Control Design'!E21=0," ",'Control Design'!E21)</f>
        <v xml:space="preserve"> </v>
      </c>
      <c r="F21" s="254"/>
      <c r="G21" s="255"/>
      <c r="H21" s="42">
        <f>IF('Risk Assessment'!D23=0," ",'Risk Assessment'!D23)</f>
        <v>1</v>
      </c>
      <c r="I21" s="42" t="str">
        <f>IF('Risk Assessment'!H23=1," ",'Risk Assessment'!H23)</f>
        <v xml:space="preserve"> </v>
      </c>
      <c r="J21" s="63">
        <f t="shared" si="0"/>
        <v>0</v>
      </c>
      <c r="K21" s="64" t="str">
        <f t="shared" si="1"/>
        <v xml:space="preserve"> </v>
      </c>
      <c r="L21" s="66" t="str">
        <f t="shared" si="2"/>
        <v xml:space="preserve"> </v>
      </c>
      <c r="M21" s="68" t="str">
        <f t="shared" si="3"/>
        <v xml:space="preserve"> </v>
      </c>
      <c r="N21" s="70" t="str">
        <f t="shared" si="4"/>
        <v xml:space="preserve"> </v>
      </c>
    </row>
    <row r="22" spans="1:14" ht="16.5" thickTop="1" thickBot="1" x14ac:dyDescent="0.3">
      <c r="A22" s="252" t="str">
        <f xml:space="preserve"> IF('Control Design'!H22=0," ",'Control Design'!H22)</f>
        <v xml:space="preserve"> </v>
      </c>
      <c r="B22" s="185" t="str">
        <f>IF(Summary!A24=0," ",Summary!A24)</f>
        <v xml:space="preserve"> </v>
      </c>
      <c r="C22" s="253" t="str">
        <f>IF('Control Design'!F22=0," ",'Control Design'!F22)</f>
        <v xml:space="preserve"> </v>
      </c>
      <c r="D22" s="198" t="str">
        <f>IF('Control Design'!D22=0," ",'Control Design'!D22)</f>
        <v xml:space="preserve"> </v>
      </c>
      <c r="E22" s="253" t="str">
        <f>IF('Control Design'!E22=0," ",'Control Design'!E22)</f>
        <v xml:space="preserve"> </v>
      </c>
      <c r="F22" s="254"/>
      <c r="G22" s="255"/>
      <c r="H22" s="42">
        <f>IF('Risk Assessment'!D24=0," ",'Risk Assessment'!D24)</f>
        <v>1</v>
      </c>
      <c r="I22" s="42" t="str">
        <f>IF('Risk Assessment'!H24=1," ",'Risk Assessment'!H24)</f>
        <v xml:space="preserve"> </v>
      </c>
      <c r="J22" s="63">
        <f t="shared" si="0"/>
        <v>0</v>
      </c>
      <c r="K22" s="64" t="str">
        <f t="shared" si="1"/>
        <v xml:space="preserve"> </v>
      </c>
      <c r="L22" s="66" t="str">
        <f t="shared" si="2"/>
        <v xml:space="preserve"> </v>
      </c>
      <c r="M22" s="68" t="str">
        <f t="shared" si="3"/>
        <v xml:space="preserve"> </v>
      </c>
      <c r="N22" s="70" t="str">
        <f t="shared" si="4"/>
        <v xml:space="preserve"> </v>
      </c>
    </row>
    <row r="23" spans="1:14" ht="16.5" thickTop="1" thickBot="1" x14ac:dyDescent="0.3">
      <c r="A23" s="252" t="str">
        <f xml:space="preserve"> IF('Control Design'!H23=0," ",'Control Design'!H23)</f>
        <v xml:space="preserve"> </v>
      </c>
      <c r="B23" s="185" t="str">
        <f>IF(Summary!A25=0," ",Summary!A25)</f>
        <v xml:space="preserve"> </v>
      </c>
      <c r="C23" s="253" t="str">
        <f>IF('Control Design'!F23=0," ",'Control Design'!F23)</f>
        <v xml:space="preserve"> </v>
      </c>
      <c r="D23" s="198" t="str">
        <f>IF('Control Design'!D23=0," ",'Control Design'!D23)</f>
        <v xml:space="preserve"> </v>
      </c>
      <c r="E23" s="253" t="str">
        <f>IF('Control Design'!E23=0," ",'Control Design'!E23)</f>
        <v xml:space="preserve"> </v>
      </c>
      <c r="F23" s="254"/>
      <c r="G23" s="255"/>
      <c r="H23" s="42">
        <f>IF('Risk Assessment'!D25=0," ",'Risk Assessment'!D25)</f>
        <v>1</v>
      </c>
      <c r="I23" s="42" t="str">
        <f>IF('Risk Assessment'!H25=1," ",'Risk Assessment'!H25)</f>
        <v xml:space="preserve"> </v>
      </c>
      <c r="J23" s="63">
        <f t="shared" si="0"/>
        <v>0</v>
      </c>
      <c r="K23" s="64" t="str">
        <f t="shared" si="1"/>
        <v xml:space="preserve"> </v>
      </c>
      <c r="L23" s="66" t="str">
        <f t="shared" si="2"/>
        <v xml:space="preserve"> </v>
      </c>
      <c r="M23" s="68" t="str">
        <f t="shared" si="3"/>
        <v xml:space="preserve"> </v>
      </c>
      <c r="N23" s="70" t="str">
        <f t="shared" si="4"/>
        <v xml:space="preserve"> </v>
      </c>
    </row>
    <row r="24" spans="1:14" ht="16.5" thickTop="1" thickBot="1" x14ac:dyDescent="0.3">
      <c r="A24" s="252" t="str">
        <f xml:space="preserve"> IF('Control Design'!H24=0," ",'Control Design'!H24)</f>
        <v xml:space="preserve"> </v>
      </c>
      <c r="B24" s="185" t="str">
        <f>IF(Summary!A26=0," ",Summary!A26)</f>
        <v xml:space="preserve"> </v>
      </c>
      <c r="C24" s="253" t="str">
        <f>IF('Control Design'!F24=0," ",'Control Design'!F24)</f>
        <v xml:space="preserve"> </v>
      </c>
      <c r="D24" s="198" t="str">
        <f>IF('Control Design'!D24=0," ",'Control Design'!D24)</f>
        <v xml:space="preserve"> </v>
      </c>
      <c r="E24" s="253" t="str">
        <f>IF('Control Design'!E24=0," ",'Control Design'!E24)</f>
        <v xml:space="preserve"> </v>
      </c>
      <c r="F24" s="254"/>
      <c r="G24" s="255"/>
      <c r="H24" s="42">
        <f>IF('Risk Assessment'!D26=0," ",'Risk Assessment'!D26)</f>
        <v>1</v>
      </c>
      <c r="I24" s="42" t="str">
        <f>IF('Risk Assessment'!H26=1," ",'Risk Assessment'!H26)</f>
        <v xml:space="preserve"> </v>
      </c>
      <c r="J24" s="63">
        <f t="shared" si="0"/>
        <v>0</v>
      </c>
      <c r="K24" s="64" t="str">
        <f t="shared" si="1"/>
        <v xml:space="preserve"> </v>
      </c>
      <c r="L24" s="66" t="str">
        <f t="shared" si="2"/>
        <v xml:space="preserve"> </v>
      </c>
      <c r="M24" s="68" t="str">
        <f t="shared" si="3"/>
        <v xml:space="preserve"> </v>
      </c>
      <c r="N24" s="70" t="str">
        <f t="shared" si="4"/>
        <v xml:space="preserve"> </v>
      </c>
    </row>
    <row r="25" spans="1:14" ht="16.5" thickTop="1" thickBot="1" x14ac:dyDescent="0.3">
      <c r="A25" s="252" t="str">
        <f xml:space="preserve"> IF('Control Design'!H25=0," ",'Control Design'!H25)</f>
        <v xml:space="preserve"> </v>
      </c>
      <c r="B25" s="185" t="str">
        <f>IF(Summary!A27=0," ",Summary!A27)</f>
        <v xml:space="preserve"> </v>
      </c>
      <c r="C25" s="253" t="str">
        <f>IF('Control Design'!F25=0," ",'Control Design'!F25)</f>
        <v xml:space="preserve"> </v>
      </c>
      <c r="D25" s="198" t="str">
        <f>IF('Control Design'!D25=0," ",'Control Design'!D25)</f>
        <v xml:space="preserve"> </v>
      </c>
      <c r="E25" s="253" t="str">
        <f>IF('Control Design'!E25=0," ",'Control Design'!E25)</f>
        <v xml:space="preserve"> </v>
      </c>
      <c r="F25" s="254"/>
      <c r="G25" s="255"/>
      <c r="H25" s="42">
        <f>IF('Risk Assessment'!D27=0," ",'Risk Assessment'!D27)</f>
        <v>1</v>
      </c>
      <c r="I25" s="42" t="str">
        <f>IF('Risk Assessment'!H27=1," ",'Risk Assessment'!H27)</f>
        <v xml:space="preserve"> </v>
      </c>
      <c r="J25" s="63">
        <f t="shared" si="0"/>
        <v>0</v>
      </c>
      <c r="K25" s="64" t="str">
        <f t="shared" si="1"/>
        <v xml:space="preserve"> </v>
      </c>
      <c r="L25" s="66" t="str">
        <f t="shared" si="2"/>
        <v xml:space="preserve"> </v>
      </c>
      <c r="M25" s="68" t="str">
        <f t="shared" si="3"/>
        <v xml:space="preserve"> </v>
      </c>
      <c r="N25" s="70" t="str">
        <f t="shared" si="4"/>
        <v xml:space="preserve"> </v>
      </c>
    </row>
    <row r="26" spans="1:14" ht="16.5" thickTop="1" thickBot="1" x14ac:dyDescent="0.3">
      <c r="A26" s="252" t="str">
        <f xml:space="preserve"> IF('Control Design'!H26=0," ",'Control Design'!H26)</f>
        <v xml:space="preserve"> </v>
      </c>
      <c r="B26" s="185" t="str">
        <f>IF(Summary!A28=0," ",Summary!A28)</f>
        <v xml:space="preserve"> </v>
      </c>
      <c r="C26" s="253" t="str">
        <f>IF('Control Design'!F26=0," ",'Control Design'!F26)</f>
        <v xml:space="preserve"> </v>
      </c>
      <c r="D26" s="198" t="str">
        <f>IF('Control Design'!D26=0," ",'Control Design'!D26)</f>
        <v xml:space="preserve"> </v>
      </c>
      <c r="E26" s="253" t="str">
        <f>IF('Control Design'!E26=0," ",'Control Design'!E26)</f>
        <v xml:space="preserve"> </v>
      </c>
      <c r="F26" s="254"/>
      <c r="G26" s="255"/>
      <c r="H26" s="42">
        <f>IF('Risk Assessment'!D28=0," ",'Risk Assessment'!D28)</f>
        <v>1</v>
      </c>
      <c r="I26" s="42" t="str">
        <f>IF('Risk Assessment'!H28=1," ",'Risk Assessment'!H28)</f>
        <v xml:space="preserve"> </v>
      </c>
      <c r="J26" s="63">
        <f t="shared" si="0"/>
        <v>0</v>
      </c>
      <c r="K26" s="64" t="str">
        <f t="shared" si="1"/>
        <v xml:space="preserve"> </v>
      </c>
      <c r="L26" s="66" t="str">
        <f t="shared" si="2"/>
        <v xml:space="preserve"> </v>
      </c>
      <c r="M26" s="68" t="str">
        <f t="shared" si="3"/>
        <v xml:space="preserve"> </v>
      </c>
      <c r="N26" s="70" t="str">
        <f t="shared" si="4"/>
        <v xml:space="preserve"> </v>
      </c>
    </row>
    <row r="27" spans="1:14" ht="16.5" thickTop="1" thickBot="1" x14ac:dyDescent="0.3">
      <c r="A27" s="252" t="str">
        <f xml:space="preserve"> IF('Control Design'!H27=0," ",'Control Design'!H27)</f>
        <v xml:space="preserve"> </v>
      </c>
      <c r="B27" s="185" t="str">
        <f>IF(Summary!A29=0," ",Summary!A29)</f>
        <v xml:space="preserve"> </v>
      </c>
      <c r="C27" s="253" t="str">
        <f>IF('Control Design'!F27=0," ",'Control Design'!F27)</f>
        <v xml:space="preserve"> </v>
      </c>
      <c r="D27" s="198" t="str">
        <f>IF('Control Design'!D27=0," ",'Control Design'!D27)</f>
        <v xml:space="preserve"> </v>
      </c>
      <c r="E27" s="253" t="str">
        <f>IF('Control Design'!E27=0," ",'Control Design'!E27)</f>
        <v xml:space="preserve"> </v>
      </c>
      <c r="F27" s="254"/>
      <c r="G27" s="255"/>
      <c r="H27" s="42">
        <f>IF('Risk Assessment'!D29=0," ",'Risk Assessment'!D29)</f>
        <v>1</v>
      </c>
      <c r="I27" s="42" t="str">
        <f>IF('Risk Assessment'!H29=1," ",'Risk Assessment'!H29)</f>
        <v xml:space="preserve"> </v>
      </c>
      <c r="J27" s="63">
        <f t="shared" si="0"/>
        <v>0</v>
      </c>
      <c r="K27" s="64" t="str">
        <f t="shared" si="1"/>
        <v xml:space="preserve"> </v>
      </c>
      <c r="L27" s="66" t="str">
        <f t="shared" si="2"/>
        <v xml:space="preserve"> </v>
      </c>
      <c r="M27" s="68" t="str">
        <f t="shared" si="3"/>
        <v xml:space="preserve"> </v>
      </c>
      <c r="N27" s="70" t="str">
        <f t="shared" si="4"/>
        <v xml:space="preserve"> </v>
      </c>
    </row>
    <row r="28" spans="1:14" ht="16.5" thickTop="1" thickBot="1" x14ac:dyDescent="0.3">
      <c r="A28" s="252" t="str">
        <f xml:space="preserve"> IF('Control Design'!H28=0," ",'Control Design'!H28)</f>
        <v xml:space="preserve"> </v>
      </c>
      <c r="B28" s="185" t="str">
        <f>IF(Summary!A30=0," ",Summary!A30)</f>
        <v xml:space="preserve"> </v>
      </c>
      <c r="C28" s="253" t="str">
        <f>IF('Control Design'!F28=0," ",'Control Design'!F28)</f>
        <v xml:space="preserve"> </v>
      </c>
      <c r="D28" s="198" t="str">
        <f>IF('Control Design'!D28=0," ",'Control Design'!D28)</f>
        <v xml:space="preserve"> </v>
      </c>
      <c r="E28" s="253" t="str">
        <f>IF('Control Design'!E28=0," ",'Control Design'!E28)</f>
        <v xml:space="preserve"> </v>
      </c>
      <c r="F28" s="254"/>
      <c r="G28" s="255"/>
      <c r="H28" s="42">
        <f>IF('Risk Assessment'!D30=0," ",'Risk Assessment'!D30)</f>
        <v>1</v>
      </c>
      <c r="I28" s="42" t="str">
        <f>IF('Risk Assessment'!H30=1," ",'Risk Assessment'!H30)</f>
        <v xml:space="preserve"> </v>
      </c>
      <c r="J28" s="63">
        <f t="shared" si="0"/>
        <v>0</v>
      </c>
      <c r="K28" s="64" t="str">
        <f t="shared" si="1"/>
        <v xml:space="preserve"> </v>
      </c>
      <c r="L28" s="66" t="str">
        <f t="shared" si="2"/>
        <v xml:space="preserve"> </v>
      </c>
      <c r="M28" s="68" t="str">
        <f t="shared" si="3"/>
        <v xml:space="preserve"> </v>
      </c>
      <c r="N28" s="70" t="str">
        <f t="shared" si="4"/>
        <v xml:space="preserve"> </v>
      </c>
    </row>
    <row r="29" spans="1:14" ht="16.5" thickTop="1" thickBot="1" x14ac:dyDescent="0.3">
      <c r="A29" s="252" t="str">
        <f xml:space="preserve"> IF('Control Design'!H29=0," ",'Control Design'!H29)</f>
        <v xml:space="preserve"> </v>
      </c>
      <c r="B29" s="185" t="str">
        <f>IF(Summary!A31=0," ",Summary!A31)</f>
        <v xml:space="preserve"> </v>
      </c>
      <c r="C29" s="253" t="str">
        <f>IF('Control Design'!F29=0," ",'Control Design'!F29)</f>
        <v xml:space="preserve"> </v>
      </c>
      <c r="D29" s="198" t="str">
        <f>IF('Control Design'!D29=0," ",'Control Design'!D29)</f>
        <v xml:space="preserve"> </v>
      </c>
      <c r="E29" s="253" t="str">
        <f>IF('Control Design'!E29=0," ",'Control Design'!E29)</f>
        <v xml:space="preserve"> </v>
      </c>
      <c r="F29" s="254"/>
      <c r="G29" s="255"/>
      <c r="H29" s="42">
        <f>IF('Risk Assessment'!D31=0," ",'Risk Assessment'!D31)</f>
        <v>1</v>
      </c>
      <c r="I29" s="42" t="str">
        <f>IF('Risk Assessment'!H31=1," ",'Risk Assessment'!H31)</f>
        <v xml:space="preserve"> </v>
      </c>
      <c r="J29" s="63">
        <f t="shared" si="0"/>
        <v>0</v>
      </c>
      <c r="K29" s="64" t="str">
        <f t="shared" si="1"/>
        <v xml:space="preserve"> </v>
      </c>
      <c r="L29" s="66" t="str">
        <f t="shared" si="2"/>
        <v xml:space="preserve"> </v>
      </c>
      <c r="M29" s="68" t="str">
        <f t="shared" si="3"/>
        <v xml:space="preserve"> </v>
      </c>
      <c r="N29" s="70" t="str">
        <f t="shared" si="4"/>
        <v xml:space="preserve"> </v>
      </c>
    </row>
    <row r="30" spans="1:14" ht="16.5" thickTop="1" thickBot="1" x14ac:dyDescent="0.3">
      <c r="A30" s="256" t="str">
        <f xml:space="preserve"> IF('Control Design'!H30=0," ",'Control Design'!H30)</f>
        <v xml:space="preserve"> </v>
      </c>
      <c r="B30" s="257"/>
      <c r="C30" s="258" t="str">
        <f>IF('Control Design'!F30=0," ",'Control Design'!F30)</f>
        <v xml:space="preserve"> </v>
      </c>
      <c r="D30" s="198" t="str">
        <f>IF('Control Design'!D30=0," ",'Control Design'!D30)</f>
        <v xml:space="preserve"> </v>
      </c>
      <c r="E30" s="258" t="str">
        <f>IF('Control Design'!E30=0," ",'Control Design'!E30)</f>
        <v xml:space="preserve"> </v>
      </c>
      <c r="F30" s="259"/>
      <c r="G30" s="260"/>
      <c r="H30" s="42" t="str">
        <f>IF('Risk Assessment'!D32=0," ",'Risk Assessment'!D32)</f>
        <v xml:space="preserve"> </v>
      </c>
      <c r="I30" s="42" t="str">
        <f>IF('Risk Assessment'!H32=1," ",'Risk Assessment'!H32)</f>
        <v xml:space="preserve"> </v>
      </c>
      <c r="J30" s="63">
        <f t="shared" si="0"/>
        <v>0</v>
      </c>
      <c r="K30" s="64" t="str">
        <f t="shared" si="1"/>
        <v xml:space="preserve"> </v>
      </c>
      <c r="L30" s="66" t="str">
        <f t="shared" si="2"/>
        <v xml:space="preserve"> </v>
      </c>
      <c r="M30" s="68" t="str">
        <f t="shared" si="3"/>
        <v xml:space="preserve"> </v>
      </c>
      <c r="N30" s="70" t="str">
        <f t="shared" si="4"/>
        <v xml:space="preserve"> </v>
      </c>
    </row>
    <row r="31" spans="1:14" ht="15.75" thickTop="1" x14ac:dyDescent="0.25">
      <c r="E31" s="50"/>
      <c r="H31" s="50"/>
    </row>
    <row r="32" spans="1:14" ht="25.5" customHeight="1" x14ac:dyDescent="0.3">
      <c r="A32" s="276" t="s">
        <v>46</v>
      </c>
      <c r="B32" s="276"/>
      <c r="J32" s="2" t="s">
        <v>42</v>
      </c>
    </row>
    <row r="33" spans="1:16" ht="60" customHeight="1" x14ac:dyDescent="0.25">
      <c r="A33" s="107">
        <v>23</v>
      </c>
      <c r="B33" s="108" t="s">
        <v>63</v>
      </c>
      <c r="C33" s="107"/>
      <c r="D33" s="107"/>
      <c r="E33" s="107"/>
      <c r="F33" s="107"/>
      <c r="G33" s="107"/>
      <c r="J33" s="71" t="s">
        <v>36</v>
      </c>
      <c r="K33" s="289" t="s">
        <v>165</v>
      </c>
      <c r="L33" s="290"/>
      <c r="M33" s="290"/>
      <c r="N33" s="290"/>
      <c r="O33" s="290"/>
      <c r="P33" s="290"/>
    </row>
    <row r="34" spans="1:16" ht="60" customHeight="1" x14ac:dyDescent="0.25">
      <c r="A34" s="107">
        <v>24</v>
      </c>
      <c r="B34" s="108" t="s">
        <v>171</v>
      </c>
      <c r="C34" s="107"/>
      <c r="D34" s="107"/>
      <c r="E34" s="107"/>
      <c r="F34" s="107"/>
      <c r="G34" s="107"/>
      <c r="J34" s="72" t="s">
        <v>43</v>
      </c>
      <c r="K34" s="287" t="s">
        <v>168</v>
      </c>
      <c r="L34" s="288"/>
      <c r="M34" s="288"/>
      <c r="N34" s="288"/>
      <c r="O34" s="288"/>
      <c r="P34" s="288"/>
    </row>
    <row r="35" spans="1:16" ht="60" customHeight="1" x14ac:dyDescent="0.25">
      <c r="A35" s="107">
        <v>25</v>
      </c>
      <c r="B35" s="280" t="s">
        <v>164</v>
      </c>
      <c r="C35" s="277"/>
      <c r="D35" s="277"/>
      <c r="E35" s="277"/>
      <c r="F35" s="277"/>
      <c r="G35" s="277"/>
      <c r="J35" s="73" t="s">
        <v>37</v>
      </c>
      <c r="K35" s="284" t="s">
        <v>167</v>
      </c>
      <c r="L35" s="285"/>
      <c r="M35" s="285"/>
      <c r="N35" s="285"/>
      <c r="O35" s="286"/>
      <c r="P35" s="286"/>
    </row>
    <row r="36" spans="1:16" ht="60" customHeight="1" x14ac:dyDescent="0.25">
      <c r="A36" s="107">
        <v>26</v>
      </c>
      <c r="B36" s="281" t="s">
        <v>67</v>
      </c>
      <c r="C36" s="282"/>
      <c r="D36" s="282"/>
      <c r="E36" s="282"/>
      <c r="F36" s="95"/>
      <c r="G36" s="95"/>
      <c r="J36" s="74" t="s">
        <v>44</v>
      </c>
      <c r="K36" s="287" t="s">
        <v>166</v>
      </c>
      <c r="L36" s="288"/>
      <c r="M36" s="288"/>
      <c r="N36" s="288"/>
      <c r="O36" s="288"/>
      <c r="P36" s="288"/>
    </row>
    <row r="37" spans="1:16" ht="18.75" x14ac:dyDescent="0.25">
      <c r="A37" s="107">
        <v>29</v>
      </c>
      <c r="B37" s="108" t="s">
        <v>68</v>
      </c>
      <c r="C37" s="107"/>
      <c r="D37" s="107"/>
      <c r="E37" s="107"/>
      <c r="F37" s="107"/>
      <c r="G37" s="107"/>
    </row>
    <row r="38" spans="1:16" ht="18.75" x14ac:dyDescent="0.25">
      <c r="A38" s="107"/>
      <c r="B38" s="108"/>
      <c r="C38" s="107"/>
      <c r="D38" s="107"/>
      <c r="E38" s="107"/>
      <c r="F38" s="107"/>
      <c r="G38" s="107"/>
    </row>
    <row r="39" spans="1:16" ht="18.75" x14ac:dyDescent="0.25">
      <c r="A39" s="107">
        <v>30</v>
      </c>
      <c r="B39" s="283" t="s">
        <v>69</v>
      </c>
      <c r="C39" s="282"/>
      <c r="D39" s="282"/>
      <c r="E39" s="282"/>
      <c r="F39" s="282"/>
      <c r="G39" s="282"/>
    </row>
    <row r="40" spans="1:16" ht="18.75" x14ac:dyDescent="0.25">
      <c r="A40" s="107"/>
      <c r="B40" s="282"/>
      <c r="C40" s="282"/>
      <c r="D40" s="282"/>
      <c r="E40" s="282"/>
      <c r="F40" s="282"/>
      <c r="G40" s="282"/>
    </row>
    <row r="41" spans="1:16" ht="18.75" x14ac:dyDescent="0.25">
      <c r="A41" s="107"/>
      <c r="B41" s="108"/>
      <c r="C41" s="107"/>
      <c r="D41" s="107"/>
      <c r="E41" s="107"/>
      <c r="F41" s="107"/>
      <c r="G41" s="107"/>
    </row>
    <row r="42" spans="1:16" ht="18.75" x14ac:dyDescent="0.25">
      <c r="A42" s="107">
        <v>31</v>
      </c>
      <c r="B42" s="108" t="s">
        <v>70</v>
      </c>
      <c r="C42" s="107"/>
      <c r="D42" s="107"/>
      <c r="E42" s="107"/>
      <c r="F42" s="107"/>
      <c r="G42" s="107"/>
    </row>
    <row r="43" spans="1:16" ht="18.75" x14ac:dyDescent="0.25">
      <c r="A43" s="107"/>
      <c r="B43" s="108"/>
      <c r="C43" s="107"/>
      <c r="D43" s="107"/>
      <c r="E43" s="107"/>
      <c r="F43" s="107"/>
      <c r="G43" s="107"/>
    </row>
    <row r="44" spans="1:16" ht="18.75" x14ac:dyDescent="0.25">
      <c r="A44" s="107"/>
      <c r="B44" s="108"/>
      <c r="C44" s="107"/>
      <c r="D44" s="107"/>
      <c r="E44" s="107"/>
      <c r="F44" s="107"/>
      <c r="G44" s="107"/>
    </row>
    <row r="45" spans="1:16" ht="18.75" x14ac:dyDescent="0.25">
      <c r="A45" s="107"/>
      <c r="B45" s="108"/>
      <c r="C45" s="107"/>
      <c r="D45" s="107"/>
      <c r="E45" s="107"/>
      <c r="F45" s="107"/>
      <c r="G45" s="107"/>
    </row>
    <row r="46" spans="1:16" ht="18.75" x14ac:dyDescent="0.25">
      <c r="A46" s="107"/>
      <c r="B46" s="108"/>
      <c r="C46" s="107"/>
      <c r="D46" s="107"/>
      <c r="E46" s="107"/>
      <c r="F46" s="107"/>
      <c r="G46" s="107"/>
    </row>
    <row r="47" spans="1:16" ht="18.75" x14ac:dyDescent="0.25">
      <c r="A47" s="107"/>
      <c r="B47" s="108"/>
      <c r="C47" s="107"/>
      <c r="D47" s="107"/>
      <c r="E47" s="107"/>
      <c r="F47" s="107"/>
      <c r="G47" s="107"/>
    </row>
    <row r="48" spans="1:16" ht="18.75" x14ac:dyDescent="0.25">
      <c r="A48" s="107"/>
      <c r="B48" s="108"/>
      <c r="C48" s="107"/>
      <c r="D48" s="107"/>
      <c r="E48" s="107"/>
      <c r="F48" s="107"/>
      <c r="G48" s="107"/>
    </row>
    <row r="49" spans="1:7" ht="18.75" x14ac:dyDescent="0.25">
      <c r="A49" s="107"/>
      <c r="B49" s="108"/>
      <c r="C49" s="107"/>
      <c r="D49" s="107"/>
      <c r="E49" s="107"/>
      <c r="F49" s="107"/>
      <c r="G49" s="107"/>
    </row>
    <row r="50" spans="1:7" ht="18.75" x14ac:dyDescent="0.25">
      <c r="A50" s="107"/>
      <c r="B50" s="108"/>
      <c r="C50" s="107"/>
      <c r="D50" s="107"/>
      <c r="E50" s="107"/>
      <c r="F50" s="107"/>
      <c r="G50" s="107"/>
    </row>
    <row r="51" spans="1:7" ht="18.75" x14ac:dyDescent="0.25">
      <c r="A51" s="107"/>
      <c r="B51" s="108"/>
      <c r="C51" s="107"/>
      <c r="D51" s="107"/>
      <c r="E51" s="107"/>
      <c r="F51" s="107"/>
      <c r="G51" s="107"/>
    </row>
    <row r="52" spans="1:7" ht="18.75" x14ac:dyDescent="0.25">
      <c r="A52" s="107"/>
      <c r="B52" s="108"/>
      <c r="C52" s="107"/>
      <c r="D52" s="107"/>
      <c r="E52" s="107"/>
      <c r="F52" s="107"/>
      <c r="G52" s="107"/>
    </row>
    <row r="53" spans="1:7" ht="18.75" x14ac:dyDescent="0.25">
      <c r="A53" s="107"/>
      <c r="B53" s="108"/>
      <c r="C53" s="107"/>
      <c r="D53" s="107"/>
      <c r="E53" s="107"/>
      <c r="F53" s="107"/>
      <c r="G53" s="107"/>
    </row>
  </sheetData>
  <mergeCells count="8">
    <mergeCell ref="A32:B32"/>
    <mergeCell ref="B35:G35"/>
    <mergeCell ref="B36:E36"/>
    <mergeCell ref="B39:G40"/>
    <mergeCell ref="K35:P35"/>
    <mergeCell ref="K36:P36"/>
    <mergeCell ref="K33:P33"/>
    <mergeCell ref="K34:P34"/>
  </mergeCells>
  <conditionalFormatting sqref="I4:I30">
    <cfRule type="containsText" dxfId="11" priority="8" operator="containsText" text=" ">
      <formula>NOT(ISERROR(SEARCH(" ",I4)))</formula>
    </cfRule>
    <cfRule type="cellIs" dxfId="10" priority="9" operator="equal">
      <formula>0</formula>
    </cfRule>
    <cfRule type="cellIs" dxfId="9" priority="10" operator="greaterThanOrEqual">
      <formula>13</formula>
    </cfRule>
    <cfRule type="cellIs" dxfId="8" priority="11" operator="between">
      <formula>6</formula>
      <formula>12</formula>
    </cfRule>
    <cfRule type="cellIs" dxfId="7" priority="12" operator="lessThanOrEqual">
      <formula>5</formula>
    </cfRule>
  </conditionalFormatting>
  <conditionalFormatting sqref="H4:H30">
    <cfRule type="containsText" dxfId="6" priority="3" operator="containsText" text=" ">
      <formula>NOT(ISERROR(SEARCH(" ",H4)))</formula>
    </cfRule>
    <cfRule type="cellIs" dxfId="5" priority="4" operator="equal">
      <formula>0</formula>
    </cfRule>
    <cfRule type="cellIs" dxfId="4" priority="5" operator="greaterThanOrEqual">
      <formula>13</formula>
    </cfRule>
    <cfRule type="cellIs" dxfId="3" priority="6" operator="between">
      <formula>6</formula>
      <formula>12</formula>
    </cfRule>
    <cfRule type="cellIs" dxfId="2" priority="7" operator="lessThanOrEqual">
      <formula>5</formula>
    </cfRule>
  </conditionalFormatting>
  <conditionalFormatting sqref="H1:H1048576">
    <cfRule type="cellIs" dxfId="1" priority="2" operator="equal">
      <formula>1</formula>
    </cfRule>
  </conditionalFormatting>
  <conditionalFormatting sqref="J1:J1048576">
    <cfRule type="cellIs" dxfId="0"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52"/>
  <sheetViews>
    <sheetView topLeftCell="A4" workbookViewId="0">
      <selection activeCell="O9" sqref="O9"/>
    </sheetView>
  </sheetViews>
  <sheetFormatPr defaultRowHeight="15" x14ac:dyDescent="0.25"/>
  <cols>
    <col min="1" max="1" width="27.140625" customWidth="1"/>
    <col min="2" max="2" width="27.85546875" customWidth="1"/>
    <col min="3" max="3" width="21.28515625" customWidth="1"/>
    <col min="4" max="4" width="15.42578125" customWidth="1"/>
    <col min="5" max="5" width="15.7109375" customWidth="1"/>
    <col min="6" max="6" width="13.7109375" customWidth="1"/>
    <col min="7" max="7" width="14.42578125" customWidth="1"/>
    <col min="8" max="8" width="15" customWidth="1"/>
    <col min="9" max="9" width="14.5703125" customWidth="1"/>
    <col min="10" max="10" width="16.7109375" customWidth="1"/>
    <col min="11" max="11" width="17.7109375" customWidth="1"/>
    <col min="12" max="12" width="17.140625" customWidth="1"/>
    <col min="13" max="13" width="16.28515625" customWidth="1"/>
    <col min="14" max="14" width="15.140625" customWidth="1"/>
  </cols>
  <sheetData>
    <row r="1" spans="1:19" ht="26.25" x14ac:dyDescent="0.4">
      <c r="A1" s="26" t="s">
        <v>83</v>
      </c>
      <c r="B1" s="20"/>
      <c r="C1" s="20"/>
      <c r="D1" s="110"/>
    </row>
    <row r="2" spans="1:19" ht="26.25" x14ac:dyDescent="0.4">
      <c r="A2" s="26"/>
      <c r="B2" s="20"/>
      <c r="C2" s="20"/>
      <c r="D2" s="110"/>
      <c r="F2" s="112" t="s">
        <v>80</v>
      </c>
      <c r="G2" s="36"/>
      <c r="H2" s="36"/>
      <c r="I2" s="36"/>
      <c r="J2" s="36"/>
      <c r="K2" s="36"/>
      <c r="L2" s="80"/>
    </row>
    <row r="3" spans="1:19" ht="35.25" customHeight="1" thickBot="1" x14ac:dyDescent="0.4">
      <c r="B3" s="16"/>
      <c r="C3" s="16"/>
      <c r="D3" s="113" t="s">
        <v>73</v>
      </c>
      <c r="E3" s="113"/>
      <c r="F3" s="113"/>
      <c r="G3" s="114" t="s">
        <v>74</v>
      </c>
      <c r="H3" s="114"/>
      <c r="I3" s="114"/>
      <c r="J3" s="114"/>
      <c r="K3" s="111" t="s">
        <v>77</v>
      </c>
      <c r="L3" s="111"/>
      <c r="M3" s="111"/>
      <c r="N3" s="111"/>
    </row>
    <row r="4" spans="1:19" ht="145.5" customHeight="1" thickTop="1" thickBot="1" x14ac:dyDescent="0.4">
      <c r="A4" s="75" t="s">
        <v>0</v>
      </c>
      <c r="B4" s="76" t="s">
        <v>22</v>
      </c>
      <c r="C4" s="118" t="s">
        <v>83</v>
      </c>
      <c r="D4" s="122" t="s">
        <v>175</v>
      </c>
      <c r="E4" s="119" t="s">
        <v>176</v>
      </c>
      <c r="F4" s="120" t="s">
        <v>177</v>
      </c>
      <c r="G4" s="115" t="s">
        <v>178</v>
      </c>
      <c r="H4" s="116" t="s">
        <v>75</v>
      </c>
      <c r="I4" s="116" t="s">
        <v>76</v>
      </c>
      <c r="J4" s="123" t="s">
        <v>179</v>
      </c>
      <c r="K4" s="124" t="s">
        <v>78</v>
      </c>
      <c r="L4" s="117" t="s">
        <v>180</v>
      </c>
      <c r="M4" s="117" t="s">
        <v>181</v>
      </c>
      <c r="N4" s="125" t="s">
        <v>79</v>
      </c>
      <c r="O4" s="102"/>
      <c r="P4" s="102"/>
      <c r="Q4" s="102"/>
      <c r="R4" s="102"/>
      <c r="S4" s="102"/>
    </row>
    <row r="5" spans="1:19" ht="15.75" thickTop="1" x14ac:dyDescent="0.25">
      <c r="A5" s="235" t="str">
        <f>IF(Summary!A6=0," ",Summary!A6)</f>
        <v>Limited Personnel</v>
      </c>
      <c r="B5" s="261" t="str">
        <f>Summary!E6</f>
        <v>find p/t volunteer pilots (2)</v>
      </c>
      <c r="C5" s="131">
        <f>IF(0," ",((SUM(D5:N5)*100)/55)/100)</f>
        <v>0</v>
      </c>
      <c r="D5" s="145"/>
      <c r="E5" s="146"/>
      <c r="F5" s="147"/>
      <c r="G5" s="148"/>
      <c r="H5" s="149"/>
      <c r="I5" s="149"/>
      <c r="J5" s="150"/>
      <c r="K5" s="151"/>
      <c r="L5" s="152"/>
      <c r="M5" s="152"/>
      <c r="N5" s="153"/>
    </row>
    <row r="6" spans="1:19" x14ac:dyDescent="0.25">
      <c r="A6" s="243" t="str">
        <f>IF(Summary!A7=0," ",Summary!A7)</f>
        <v>Pilot Prepare</v>
      </c>
      <c r="B6" s="262" t="str">
        <f>Summary!E7</f>
        <v>checklist rewrite</v>
      </c>
      <c r="C6" s="131">
        <f t="shared" ref="C6:C31" si="0">IF(0," ",((SUM(D6:N6)*100)/55)/100)</f>
        <v>0</v>
      </c>
      <c r="D6" s="154"/>
      <c r="E6" s="155"/>
      <c r="F6" s="156"/>
      <c r="G6" s="157"/>
      <c r="H6" s="158"/>
      <c r="I6" s="158"/>
      <c r="J6" s="159"/>
      <c r="K6" s="160"/>
      <c r="L6" s="161"/>
      <c r="M6" s="161"/>
      <c r="N6" s="162"/>
    </row>
    <row r="7" spans="1:19" x14ac:dyDescent="0.25">
      <c r="A7" s="243" t="str">
        <f>IF(Summary!A8=0," ",Summary!A8)</f>
        <v>IIMC</v>
      </c>
      <c r="B7" s="262" t="str">
        <f>Summary!E8</f>
        <v>New wx planning software</v>
      </c>
      <c r="C7" s="131">
        <f t="shared" si="0"/>
        <v>0.69090909090909092</v>
      </c>
      <c r="D7" s="154">
        <v>4</v>
      </c>
      <c r="E7" s="155">
        <v>2</v>
      </c>
      <c r="F7" s="156">
        <v>2</v>
      </c>
      <c r="G7" s="157">
        <v>2</v>
      </c>
      <c r="H7" s="158">
        <v>5</v>
      </c>
      <c r="I7" s="158">
        <v>3</v>
      </c>
      <c r="J7" s="159">
        <v>4</v>
      </c>
      <c r="K7" s="160">
        <v>4</v>
      </c>
      <c r="L7" s="161">
        <v>5</v>
      </c>
      <c r="M7" s="161">
        <v>4</v>
      </c>
      <c r="N7" s="162">
        <v>3</v>
      </c>
    </row>
    <row r="8" spans="1:19" x14ac:dyDescent="0.25">
      <c r="A8" s="243" t="str">
        <f>IF(Summary!A9=0," ",Summary!A9)</f>
        <v>Bird Strike</v>
      </c>
      <c r="B8" s="262" t="str">
        <f>Summary!E9</f>
        <v>New routing</v>
      </c>
      <c r="C8" s="131">
        <f t="shared" si="0"/>
        <v>0</v>
      </c>
      <c r="D8" s="154"/>
      <c r="E8" s="155"/>
      <c r="F8" s="156"/>
      <c r="G8" s="157"/>
      <c r="H8" s="158"/>
      <c r="I8" s="158"/>
      <c r="J8" s="159"/>
      <c r="K8" s="160"/>
      <c r="L8" s="161"/>
      <c r="M8" s="161"/>
      <c r="N8" s="162"/>
    </row>
    <row r="9" spans="1:19" x14ac:dyDescent="0.25">
      <c r="A9" s="243" t="str">
        <f>IF(Summary!A10=0," ",Summary!A10)</f>
        <v>Old Helmets</v>
      </c>
      <c r="B9" s="262" t="str">
        <f>Summary!E10</f>
        <v>Helmet replacement plan</v>
      </c>
      <c r="C9" s="131">
        <f t="shared" si="0"/>
        <v>0.8</v>
      </c>
      <c r="D9" s="154">
        <v>5</v>
      </c>
      <c r="E9" s="155">
        <v>1</v>
      </c>
      <c r="F9" s="156">
        <v>5</v>
      </c>
      <c r="G9" s="157">
        <v>2</v>
      </c>
      <c r="H9" s="158">
        <v>5</v>
      </c>
      <c r="I9" s="158">
        <v>3</v>
      </c>
      <c r="J9" s="159">
        <v>4</v>
      </c>
      <c r="K9" s="160">
        <v>5</v>
      </c>
      <c r="L9" s="161">
        <v>5</v>
      </c>
      <c r="M9" s="161">
        <v>5</v>
      </c>
      <c r="N9" s="162">
        <v>4</v>
      </c>
    </row>
    <row r="10" spans="1:19" x14ac:dyDescent="0.25">
      <c r="A10" s="243" t="str">
        <f>IF(Summary!A11=0," ",Summary!A11)</f>
        <v>No aircraft floats</v>
      </c>
      <c r="B10" s="262" t="str">
        <f>Summary!E11</f>
        <v>Limit mission profile</v>
      </c>
      <c r="C10" s="131">
        <f t="shared" si="0"/>
        <v>0</v>
      </c>
      <c r="D10" s="154"/>
      <c r="E10" s="155"/>
      <c r="F10" s="156"/>
      <c r="G10" s="157"/>
      <c r="H10" s="158"/>
      <c r="I10" s="158"/>
      <c r="J10" s="159"/>
      <c r="K10" s="160"/>
      <c r="L10" s="161"/>
      <c r="M10" s="161"/>
      <c r="N10" s="162"/>
    </row>
    <row r="11" spans="1:19" x14ac:dyDescent="0.25">
      <c r="A11" s="243" t="str">
        <f>IF(Summary!A12=0," ",Summary!A12)</f>
        <v>O2 system inop</v>
      </c>
      <c r="B11" s="262" t="str">
        <f>Summary!E12</f>
        <v>Repair O2 system</v>
      </c>
      <c r="C11" s="131">
        <f t="shared" si="0"/>
        <v>0</v>
      </c>
      <c r="D11" s="154"/>
      <c r="E11" s="155"/>
      <c r="F11" s="156"/>
      <c r="G11" s="157"/>
      <c r="H11" s="158"/>
      <c r="I11" s="158"/>
      <c r="J11" s="159"/>
      <c r="K11" s="160"/>
      <c r="L11" s="161"/>
      <c r="M11" s="161"/>
      <c r="N11" s="162"/>
    </row>
    <row r="12" spans="1:19" x14ac:dyDescent="0.25">
      <c r="A12" s="243" t="str">
        <f>IF(Summary!A13=0," ",Summary!A13)</f>
        <v>Landing prox to hangar</v>
      </c>
      <c r="B12" s="262" t="str">
        <f>Summary!E13</f>
        <v>new markers, training</v>
      </c>
      <c r="C12" s="131">
        <f t="shared" si="0"/>
        <v>0</v>
      </c>
      <c r="D12" s="154"/>
      <c r="E12" s="155"/>
      <c r="F12" s="156"/>
      <c r="G12" s="157"/>
      <c r="H12" s="158"/>
      <c r="I12" s="158"/>
      <c r="J12" s="159"/>
      <c r="K12" s="160"/>
      <c r="L12" s="161"/>
      <c r="M12" s="161"/>
      <c r="N12" s="162"/>
    </row>
    <row r="13" spans="1:19" x14ac:dyDescent="0.25">
      <c r="A13" s="243" t="str">
        <f>IF(Summary!A14=0," ",Summary!A14)</f>
        <v>Xwind landing limits</v>
      </c>
      <c r="B13" s="262" t="str">
        <f>Summary!E14</f>
        <v>Training, policy, Document</v>
      </c>
      <c r="C13" s="131">
        <f t="shared" si="0"/>
        <v>0</v>
      </c>
      <c r="D13" s="154"/>
      <c r="E13" s="155"/>
      <c r="F13" s="156"/>
      <c r="G13" s="157"/>
      <c r="H13" s="158"/>
      <c r="I13" s="158"/>
      <c r="J13" s="159"/>
      <c r="K13" s="160"/>
      <c r="L13" s="161"/>
      <c r="M13" s="161"/>
      <c r="N13" s="162"/>
    </row>
    <row r="14" spans="1:19" x14ac:dyDescent="0.25">
      <c r="A14" s="243" t="str">
        <f>IF(Summary!A15=0," ",Summary!A15)</f>
        <v>Xwind training insufficient</v>
      </c>
      <c r="B14" s="262" t="str">
        <f>Summary!E15</f>
        <v xml:space="preserve">Training </v>
      </c>
      <c r="C14" s="131">
        <f t="shared" si="0"/>
        <v>0</v>
      </c>
      <c r="D14" s="154"/>
      <c r="E14" s="155"/>
      <c r="F14" s="156"/>
      <c r="G14" s="157"/>
      <c r="H14" s="158"/>
      <c r="I14" s="158"/>
      <c r="J14" s="159"/>
      <c r="K14" s="160"/>
      <c r="L14" s="161"/>
      <c r="M14" s="161"/>
      <c r="N14" s="162"/>
    </row>
    <row r="15" spans="1:19" x14ac:dyDescent="0.25">
      <c r="A15" s="243" t="str">
        <f>IF(Summary!A16=0," ",Summary!A16)</f>
        <v xml:space="preserve"> </v>
      </c>
      <c r="B15" s="262" t="str">
        <f>Summary!E16</f>
        <v xml:space="preserve"> </v>
      </c>
      <c r="C15" s="131">
        <f t="shared" si="0"/>
        <v>0</v>
      </c>
      <c r="D15" s="154"/>
      <c r="E15" s="155"/>
      <c r="F15" s="156"/>
      <c r="G15" s="157"/>
      <c r="H15" s="158"/>
      <c r="I15" s="158"/>
      <c r="J15" s="159"/>
      <c r="K15" s="160"/>
      <c r="L15" s="161"/>
      <c r="M15" s="161"/>
      <c r="N15" s="162"/>
    </row>
    <row r="16" spans="1:19" x14ac:dyDescent="0.25">
      <c r="A16" s="243" t="str">
        <f>IF(Summary!A17=0," ",Summary!A17)</f>
        <v xml:space="preserve"> </v>
      </c>
      <c r="B16" s="262" t="str">
        <f>Summary!E17</f>
        <v xml:space="preserve"> </v>
      </c>
      <c r="C16" s="131">
        <f>IF(0," ",((SUM(D16:N16)*100)/55)/100)</f>
        <v>0</v>
      </c>
      <c r="D16" s="154"/>
      <c r="E16" s="155"/>
      <c r="F16" s="156"/>
      <c r="G16" s="157"/>
      <c r="H16" s="158"/>
      <c r="I16" s="158"/>
      <c r="J16" s="159"/>
      <c r="K16" s="160"/>
      <c r="L16" s="161"/>
      <c r="M16" s="161"/>
      <c r="N16" s="162"/>
    </row>
    <row r="17" spans="1:14" x14ac:dyDescent="0.25">
      <c r="A17" s="243" t="str">
        <f>IF(Summary!A18=0," ",Summary!A18)</f>
        <v xml:space="preserve"> </v>
      </c>
      <c r="B17" s="262" t="str">
        <f>Summary!E18</f>
        <v xml:space="preserve"> </v>
      </c>
      <c r="C17" s="131">
        <f t="shared" si="0"/>
        <v>0</v>
      </c>
      <c r="D17" s="154"/>
      <c r="E17" s="155"/>
      <c r="F17" s="156"/>
      <c r="G17" s="157"/>
      <c r="H17" s="158"/>
      <c r="I17" s="158"/>
      <c r="J17" s="159"/>
      <c r="K17" s="160"/>
      <c r="L17" s="161"/>
      <c r="M17" s="161"/>
      <c r="N17" s="162"/>
    </row>
    <row r="18" spans="1:14" x14ac:dyDescent="0.25">
      <c r="A18" s="243" t="str">
        <f>IF(Summary!A19=0," ",Summary!A19)</f>
        <v xml:space="preserve"> </v>
      </c>
      <c r="B18" s="262" t="str">
        <f>Summary!E19</f>
        <v xml:space="preserve"> </v>
      </c>
      <c r="C18" s="131">
        <f t="shared" si="0"/>
        <v>0</v>
      </c>
      <c r="D18" s="154"/>
      <c r="E18" s="155"/>
      <c r="F18" s="156"/>
      <c r="G18" s="157"/>
      <c r="H18" s="158"/>
      <c r="I18" s="158"/>
      <c r="J18" s="159"/>
      <c r="K18" s="160"/>
      <c r="L18" s="161"/>
      <c r="M18" s="161"/>
      <c r="N18" s="162"/>
    </row>
    <row r="19" spans="1:14" x14ac:dyDescent="0.25">
      <c r="A19" s="243" t="str">
        <f>IF(Summary!A20=0," ",Summary!A20)</f>
        <v xml:space="preserve"> </v>
      </c>
      <c r="B19" s="262" t="str">
        <f>Summary!E20</f>
        <v xml:space="preserve"> </v>
      </c>
      <c r="C19" s="131">
        <f t="shared" si="0"/>
        <v>0</v>
      </c>
      <c r="D19" s="154"/>
      <c r="E19" s="155"/>
      <c r="F19" s="156"/>
      <c r="G19" s="157"/>
      <c r="H19" s="158"/>
      <c r="I19" s="158"/>
      <c r="J19" s="159"/>
      <c r="K19" s="160"/>
      <c r="L19" s="161"/>
      <c r="M19" s="161"/>
      <c r="N19" s="162"/>
    </row>
    <row r="20" spans="1:14" x14ac:dyDescent="0.25">
      <c r="A20" s="243" t="str">
        <f>IF(Summary!A21=0," ",Summary!A21)</f>
        <v xml:space="preserve"> </v>
      </c>
      <c r="B20" s="262" t="str">
        <f>Summary!E21</f>
        <v xml:space="preserve"> </v>
      </c>
      <c r="C20" s="131">
        <f t="shared" si="0"/>
        <v>0</v>
      </c>
      <c r="D20" s="154"/>
      <c r="E20" s="155"/>
      <c r="F20" s="156"/>
      <c r="G20" s="157"/>
      <c r="H20" s="158"/>
      <c r="I20" s="158"/>
      <c r="J20" s="159"/>
      <c r="K20" s="160"/>
      <c r="L20" s="161"/>
      <c r="M20" s="161"/>
      <c r="N20" s="162"/>
    </row>
    <row r="21" spans="1:14" x14ac:dyDescent="0.25">
      <c r="A21" s="243" t="str">
        <f>IF(Summary!A22=0," ",Summary!A22)</f>
        <v xml:space="preserve"> </v>
      </c>
      <c r="B21" s="262" t="str">
        <f>Summary!E22</f>
        <v xml:space="preserve"> </v>
      </c>
      <c r="C21" s="131">
        <f t="shared" si="0"/>
        <v>0</v>
      </c>
      <c r="D21" s="154"/>
      <c r="E21" s="155"/>
      <c r="F21" s="156"/>
      <c r="G21" s="157"/>
      <c r="H21" s="158"/>
      <c r="I21" s="158"/>
      <c r="J21" s="159"/>
      <c r="K21" s="160"/>
      <c r="L21" s="161"/>
      <c r="M21" s="161"/>
      <c r="N21" s="162"/>
    </row>
    <row r="22" spans="1:14" x14ac:dyDescent="0.25">
      <c r="A22" s="243" t="str">
        <f>IF(Summary!A23=0," ",Summary!A23)</f>
        <v xml:space="preserve"> </v>
      </c>
      <c r="B22" s="262" t="str">
        <f>Summary!E23</f>
        <v xml:space="preserve"> </v>
      </c>
      <c r="C22" s="131">
        <f t="shared" si="0"/>
        <v>0</v>
      </c>
      <c r="D22" s="154"/>
      <c r="E22" s="155"/>
      <c r="F22" s="156"/>
      <c r="G22" s="157"/>
      <c r="H22" s="158"/>
      <c r="I22" s="158"/>
      <c r="J22" s="159"/>
      <c r="K22" s="160"/>
      <c r="L22" s="161"/>
      <c r="M22" s="161"/>
      <c r="N22" s="162"/>
    </row>
    <row r="23" spans="1:14" x14ac:dyDescent="0.25">
      <c r="A23" s="243" t="str">
        <f>IF(Summary!A24=0," ",Summary!A24)</f>
        <v xml:space="preserve"> </v>
      </c>
      <c r="B23" s="262" t="str">
        <f>Summary!E24</f>
        <v xml:space="preserve"> </v>
      </c>
      <c r="C23" s="131">
        <f t="shared" si="0"/>
        <v>0</v>
      </c>
      <c r="D23" s="154"/>
      <c r="E23" s="155"/>
      <c r="F23" s="156"/>
      <c r="G23" s="157"/>
      <c r="H23" s="158"/>
      <c r="I23" s="158"/>
      <c r="J23" s="159"/>
      <c r="K23" s="160"/>
      <c r="L23" s="161"/>
      <c r="M23" s="161"/>
      <c r="N23" s="162"/>
    </row>
    <row r="24" spans="1:14" x14ac:dyDescent="0.25">
      <c r="A24" s="243" t="str">
        <f>IF(Summary!A25=0," ",Summary!A25)</f>
        <v xml:space="preserve"> </v>
      </c>
      <c r="B24" s="262" t="str">
        <f>Summary!E25</f>
        <v xml:space="preserve"> </v>
      </c>
      <c r="C24" s="131">
        <f t="shared" si="0"/>
        <v>0</v>
      </c>
      <c r="D24" s="154"/>
      <c r="E24" s="155"/>
      <c r="F24" s="156"/>
      <c r="G24" s="157"/>
      <c r="H24" s="158"/>
      <c r="I24" s="158"/>
      <c r="J24" s="159"/>
      <c r="K24" s="160"/>
      <c r="L24" s="161"/>
      <c r="M24" s="161"/>
      <c r="N24" s="162"/>
    </row>
    <row r="25" spans="1:14" x14ac:dyDescent="0.25">
      <c r="A25" s="243" t="str">
        <f>IF(Summary!A26=0," ",Summary!A26)</f>
        <v xml:space="preserve"> </v>
      </c>
      <c r="B25" s="262" t="str">
        <f>Summary!E26</f>
        <v xml:space="preserve"> </v>
      </c>
      <c r="C25" s="131">
        <f t="shared" si="0"/>
        <v>0</v>
      </c>
      <c r="D25" s="154"/>
      <c r="E25" s="155"/>
      <c r="F25" s="156"/>
      <c r="G25" s="157"/>
      <c r="H25" s="158"/>
      <c r="I25" s="158"/>
      <c r="J25" s="159"/>
      <c r="K25" s="160"/>
      <c r="L25" s="161"/>
      <c r="M25" s="161"/>
      <c r="N25" s="162"/>
    </row>
    <row r="26" spans="1:14" x14ac:dyDescent="0.25">
      <c r="A26" s="243" t="str">
        <f>IF(Summary!A27=0," ",Summary!A27)</f>
        <v xml:space="preserve"> </v>
      </c>
      <c r="B26" s="262" t="str">
        <f>Summary!E27</f>
        <v xml:space="preserve"> </v>
      </c>
      <c r="C26" s="131">
        <f t="shared" si="0"/>
        <v>0</v>
      </c>
      <c r="D26" s="154"/>
      <c r="E26" s="155"/>
      <c r="F26" s="156"/>
      <c r="G26" s="157"/>
      <c r="H26" s="158"/>
      <c r="I26" s="158"/>
      <c r="J26" s="159"/>
      <c r="K26" s="160"/>
      <c r="L26" s="161"/>
      <c r="M26" s="161"/>
      <c r="N26" s="162"/>
    </row>
    <row r="27" spans="1:14" x14ac:dyDescent="0.25">
      <c r="A27" s="243" t="str">
        <f>IF(Summary!A28=0," ",Summary!A28)</f>
        <v xml:space="preserve"> </v>
      </c>
      <c r="B27" s="262" t="str">
        <f>Summary!E28</f>
        <v xml:space="preserve"> </v>
      </c>
      <c r="C27" s="131">
        <f t="shared" si="0"/>
        <v>0</v>
      </c>
      <c r="D27" s="154"/>
      <c r="E27" s="155"/>
      <c r="F27" s="156"/>
      <c r="G27" s="157"/>
      <c r="H27" s="158"/>
      <c r="I27" s="158"/>
      <c r="J27" s="159"/>
      <c r="K27" s="160"/>
      <c r="L27" s="161"/>
      <c r="M27" s="161"/>
      <c r="N27" s="162"/>
    </row>
    <row r="28" spans="1:14" x14ac:dyDescent="0.25">
      <c r="A28" s="243" t="str">
        <f>IF(Summary!A29=0," ",Summary!A29)</f>
        <v xml:space="preserve"> </v>
      </c>
      <c r="B28" s="262" t="str">
        <f>Summary!E29</f>
        <v xml:space="preserve"> </v>
      </c>
      <c r="C28" s="131">
        <f t="shared" si="0"/>
        <v>0</v>
      </c>
      <c r="D28" s="154"/>
      <c r="E28" s="155"/>
      <c r="F28" s="156"/>
      <c r="G28" s="157"/>
      <c r="H28" s="158"/>
      <c r="I28" s="158"/>
      <c r="J28" s="159"/>
      <c r="K28" s="160"/>
      <c r="L28" s="161"/>
      <c r="M28" s="161"/>
      <c r="N28" s="162"/>
    </row>
    <row r="29" spans="1:14" x14ac:dyDescent="0.25">
      <c r="A29" s="243" t="str">
        <f>IF(Summary!A30=0," ",Summary!A30)</f>
        <v xml:space="preserve"> </v>
      </c>
      <c r="B29" s="262" t="str">
        <f>Summary!E30</f>
        <v xml:space="preserve"> </v>
      </c>
      <c r="C29" s="131">
        <f t="shared" si="0"/>
        <v>0</v>
      </c>
      <c r="D29" s="154"/>
      <c r="E29" s="155"/>
      <c r="F29" s="156"/>
      <c r="G29" s="157"/>
      <c r="H29" s="158"/>
      <c r="I29" s="158"/>
      <c r="J29" s="159"/>
      <c r="K29" s="160"/>
      <c r="L29" s="161"/>
      <c r="M29" s="161"/>
      <c r="N29" s="162"/>
    </row>
    <row r="30" spans="1:14" x14ac:dyDescent="0.25">
      <c r="A30" s="243" t="str">
        <f>IF(Summary!A31=0," ",Summary!A31)</f>
        <v xml:space="preserve"> </v>
      </c>
      <c r="B30" s="262" t="str">
        <f>Summary!E31</f>
        <v xml:space="preserve"> </v>
      </c>
      <c r="C30" s="131">
        <f t="shared" si="0"/>
        <v>0</v>
      </c>
      <c r="D30" s="154"/>
      <c r="E30" s="155"/>
      <c r="F30" s="156"/>
      <c r="G30" s="157"/>
      <c r="H30" s="158"/>
      <c r="I30" s="158"/>
      <c r="J30" s="159"/>
      <c r="K30" s="160"/>
      <c r="L30" s="161"/>
      <c r="M30" s="161"/>
      <c r="N30" s="162"/>
    </row>
    <row r="31" spans="1:14" ht="15.75" thickBot="1" x14ac:dyDescent="0.3">
      <c r="A31" s="243"/>
      <c r="B31" s="262">
        <f>Summary!E32</f>
        <v>0</v>
      </c>
      <c r="C31" s="131">
        <f t="shared" si="0"/>
        <v>0</v>
      </c>
      <c r="D31" s="163"/>
      <c r="E31" s="164"/>
      <c r="F31" s="165"/>
      <c r="G31" s="166"/>
      <c r="H31" s="167"/>
      <c r="I31" s="167"/>
      <c r="J31" s="168"/>
      <c r="K31" s="169"/>
      <c r="L31" s="170"/>
      <c r="M31" s="170"/>
      <c r="N31" s="171"/>
    </row>
    <row r="32" spans="1:14" ht="15.75" thickTop="1" x14ac:dyDescent="0.25">
      <c r="E32" s="121"/>
      <c r="F32" s="121"/>
    </row>
    <row r="34" spans="1:19" s="24" customFormat="1" ht="37.5" customHeight="1" x14ac:dyDescent="0.55000000000000004">
      <c r="A34" s="291" t="s">
        <v>46</v>
      </c>
      <c r="B34" s="291"/>
      <c r="C34"/>
      <c r="D34"/>
      <c r="E34"/>
      <c r="F34"/>
      <c r="G34"/>
      <c r="H34"/>
      <c r="I34"/>
      <c r="J34"/>
      <c r="K34"/>
      <c r="L34"/>
      <c r="M34"/>
      <c r="N34"/>
      <c r="O34"/>
      <c r="P34"/>
      <c r="Q34"/>
      <c r="R34"/>
      <c r="S34"/>
    </row>
    <row r="35" spans="1:19" s="24" customFormat="1" ht="18.75" x14ac:dyDescent="0.3">
      <c r="A35" s="82"/>
      <c r="B35"/>
      <c r="C35"/>
      <c r="D35"/>
      <c r="E35"/>
      <c r="F35"/>
      <c r="G35"/>
      <c r="H35"/>
      <c r="I35"/>
      <c r="J35"/>
      <c r="K35"/>
      <c r="L35"/>
      <c r="M35"/>
      <c r="N35"/>
      <c r="O35"/>
      <c r="P35"/>
      <c r="Q35"/>
      <c r="R35"/>
      <c r="S35"/>
    </row>
    <row r="36" spans="1:19" s="24" customFormat="1" ht="18.75" customHeight="1" x14ac:dyDescent="0.25">
      <c r="A36" s="105"/>
      <c r="B36" s="270" t="s">
        <v>172</v>
      </c>
      <c r="C36" s="270"/>
      <c r="D36" s="270"/>
      <c r="E36" s="270"/>
      <c r="F36" s="270"/>
      <c r="G36" s="270"/>
      <c r="H36" s="270"/>
      <c r="I36" s="270"/>
      <c r="J36" s="270"/>
      <c r="K36" s="270"/>
      <c r="L36"/>
      <c r="M36"/>
      <c r="N36"/>
      <c r="O36"/>
      <c r="P36"/>
      <c r="Q36"/>
      <c r="R36"/>
      <c r="S36"/>
    </row>
    <row r="37" spans="1:19" s="24" customFormat="1" ht="18.75" x14ac:dyDescent="0.3">
      <c r="A37" s="99"/>
      <c r="B37" s="270"/>
      <c r="C37" s="270"/>
      <c r="D37" s="270"/>
      <c r="E37" s="270"/>
      <c r="F37" s="270"/>
      <c r="G37" s="270"/>
      <c r="H37" s="270"/>
      <c r="I37" s="270"/>
      <c r="J37" s="270"/>
      <c r="K37" s="270"/>
      <c r="L37"/>
      <c r="M37"/>
      <c r="N37"/>
      <c r="O37"/>
      <c r="P37"/>
      <c r="Q37"/>
      <c r="R37"/>
      <c r="S37"/>
    </row>
    <row r="38" spans="1:19" s="24" customFormat="1" ht="15" customHeight="1" x14ac:dyDescent="0.25">
      <c r="A38"/>
      <c r="B38" s="270"/>
      <c r="C38" s="270"/>
      <c r="D38" s="270"/>
      <c r="E38" s="270"/>
      <c r="F38" s="270"/>
      <c r="G38" s="270"/>
      <c r="H38" s="270"/>
      <c r="I38" s="270"/>
      <c r="J38" s="270"/>
      <c r="K38" s="270"/>
      <c r="L38"/>
      <c r="M38"/>
      <c r="N38"/>
      <c r="O38"/>
      <c r="P38"/>
      <c r="Q38"/>
      <c r="R38"/>
      <c r="S38"/>
    </row>
    <row r="39" spans="1:19" s="24" customFormat="1" ht="15" customHeight="1" x14ac:dyDescent="0.25">
      <c r="A39"/>
      <c r="B39" s="270"/>
      <c r="C39" s="270"/>
      <c r="D39" s="270"/>
      <c r="E39" s="270"/>
      <c r="F39" s="270"/>
      <c r="G39" s="270"/>
      <c r="H39" s="270"/>
      <c r="I39" s="270"/>
      <c r="J39" s="270"/>
      <c r="K39" s="270"/>
      <c r="L39"/>
      <c r="M39"/>
      <c r="N39"/>
      <c r="O39"/>
      <c r="P39"/>
      <c r="Q39"/>
      <c r="R39"/>
      <c r="S39"/>
    </row>
    <row r="40" spans="1:19" s="24" customFormat="1" ht="15" customHeight="1" x14ac:dyDescent="0.25">
      <c r="A40"/>
      <c r="B40" s="270"/>
      <c r="C40" s="270"/>
      <c r="D40" s="270"/>
      <c r="E40" s="270"/>
      <c r="F40" s="270"/>
      <c r="G40" s="270"/>
      <c r="H40" s="270"/>
      <c r="I40" s="270"/>
      <c r="J40" s="270"/>
      <c r="K40" s="270"/>
      <c r="L40"/>
      <c r="M40"/>
      <c r="N40"/>
      <c r="O40"/>
      <c r="P40"/>
      <c r="Q40"/>
      <c r="R40"/>
      <c r="S40"/>
    </row>
    <row r="41" spans="1:19" s="24" customFormat="1" ht="18.75" customHeight="1" x14ac:dyDescent="0.25">
      <c r="A41"/>
      <c r="B41" s="270"/>
      <c r="C41" s="270"/>
      <c r="D41" s="270"/>
      <c r="E41" s="270"/>
      <c r="F41" s="270"/>
      <c r="G41" s="270"/>
      <c r="H41" s="270"/>
      <c r="I41" s="270"/>
      <c r="J41" s="270"/>
      <c r="K41" s="270"/>
      <c r="L41"/>
      <c r="M41"/>
      <c r="N41"/>
      <c r="O41"/>
      <c r="P41"/>
      <c r="Q41"/>
      <c r="R41"/>
      <c r="S41"/>
    </row>
    <row r="42" spans="1:19" s="24" customFormat="1" ht="18.75" customHeight="1" x14ac:dyDescent="0.25">
      <c r="A42"/>
      <c r="B42" s="270"/>
      <c r="C42" s="270"/>
      <c r="D42" s="270"/>
      <c r="E42" s="270"/>
      <c r="F42" s="270"/>
      <c r="G42" s="270"/>
      <c r="H42" s="270"/>
      <c r="I42" s="270"/>
      <c r="J42" s="270"/>
      <c r="K42" s="270"/>
      <c r="L42"/>
      <c r="M42"/>
      <c r="N42"/>
      <c r="O42"/>
      <c r="P42"/>
      <c r="Q42"/>
      <c r="R42"/>
      <c r="S42"/>
    </row>
    <row r="43" spans="1:19" s="24" customFormat="1" ht="18.75" customHeight="1" x14ac:dyDescent="0.25">
      <c r="A43"/>
      <c r="B43" s="270"/>
      <c r="C43" s="270"/>
      <c r="D43" s="270"/>
      <c r="E43" s="270"/>
      <c r="F43" s="270"/>
      <c r="G43" s="270"/>
      <c r="H43" s="270"/>
      <c r="I43" s="270"/>
      <c r="J43" s="270"/>
      <c r="K43" s="270"/>
      <c r="L43"/>
      <c r="M43"/>
      <c r="N43"/>
      <c r="O43"/>
      <c r="P43"/>
      <c r="Q43"/>
      <c r="R43"/>
      <c r="S43"/>
    </row>
    <row r="44" spans="1:19" s="24" customFormat="1" ht="18.75" customHeight="1" x14ac:dyDescent="0.3">
      <c r="A44"/>
      <c r="B44" s="103"/>
      <c r="C44" s="103"/>
      <c r="D44" s="103"/>
      <c r="E44" s="103"/>
      <c r="F44" s="103"/>
      <c r="G44" s="103"/>
      <c r="H44" s="103"/>
      <c r="I44" s="103"/>
      <c r="J44" s="103"/>
      <c r="K44" s="103"/>
      <c r="L44"/>
      <c r="M44"/>
      <c r="N44"/>
      <c r="O44"/>
      <c r="P44"/>
      <c r="Q44"/>
      <c r="R44"/>
      <c r="S44"/>
    </row>
    <row r="45" spans="1:19" s="24" customFormat="1" ht="21" x14ac:dyDescent="0.35">
      <c r="A45" s="134">
        <v>1</v>
      </c>
      <c r="B45" s="99" t="s">
        <v>85</v>
      </c>
      <c r="C45" s="99"/>
      <c r="D45"/>
      <c r="E45"/>
      <c r="F45"/>
      <c r="G45"/>
      <c r="H45"/>
      <c r="I45"/>
      <c r="J45"/>
      <c r="K45"/>
      <c r="L45"/>
      <c r="M45"/>
      <c r="N45"/>
      <c r="O45"/>
      <c r="P45"/>
      <c r="Q45"/>
      <c r="R45"/>
      <c r="S45"/>
    </row>
    <row r="46" spans="1:19" s="24" customFormat="1" ht="21" x14ac:dyDescent="0.35">
      <c r="A46" s="134"/>
      <c r="B46" s="99"/>
      <c r="C46" s="99"/>
      <c r="D46"/>
      <c r="E46"/>
      <c r="F46"/>
      <c r="G46"/>
      <c r="H46"/>
      <c r="I46"/>
      <c r="J46"/>
      <c r="K46"/>
      <c r="L46"/>
      <c r="M46"/>
      <c r="N46"/>
      <c r="O46"/>
      <c r="P46"/>
      <c r="Q46"/>
      <c r="R46"/>
      <c r="S46"/>
    </row>
    <row r="47" spans="1:19" s="24" customFormat="1" ht="18.75" customHeight="1" x14ac:dyDescent="0.35">
      <c r="A47" s="134">
        <v>2</v>
      </c>
      <c r="B47" s="270" t="s">
        <v>173</v>
      </c>
      <c r="C47" s="270"/>
      <c r="D47" s="270"/>
      <c r="E47" s="270"/>
      <c r="F47" s="270"/>
      <c r="G47" s="270"/>
      <c r="H47" s="270"/>
      <c r="I47" s="270"/>
      <c r="J47" s="270"/>
      <c r="K47" s="270"/>
      <c r="L47"/>
      <c r="M47"/>
      <c r="N47"/>
      <c r="O47"/>
      <c r="P47"/>
      <c r="Q47"/>
      <c r="R47"/>
      <c r="S47"/>
    </row>
    <row r="48" spans="1:19" s="24" customFormat="1" ht="18.75" customHeight="1" x14ac:dyDescent="0.35">
      <c r="A48" s="134"/>
      <c r="B48" s="270"/>
      <c r="C48" s="270"/>
      <c r="D48" s="270"/>
      <c r="E48" s="270"/>
      <c r="F48" s="270"/>
      <c r="G48" s="270"/>
      <c r="H48" s="270"/>
      <c r="I48" s="270"/>
      <c r="J48" s="270"/>
      <c r="K48" s="270"/>
      <c r="L48"/>
      <c r="M48"/>
      <c r="N48"/>
      <c r="O48"/>
      <c r="P48"/>
      <c r="Q48"/>
      <c r="R48"/>
      <c r="S48"/>
    </row>
    <row r="49" spans="1:19" s="24" customFormat="1" ht="21" x14ac:dyDescent="0.35">
      <c r="A49" s="134"/>
      <c r="B49" s="99"/>
      <c r="C49" s="99"/>
      <c r="D49"/>
      <c r="E49"/>
      <c r="F49"/>
      <c r="G49"/>
      <c r="H49"/>
      <c r="I49"/>
      <c r="J49"/>
      <c r="K49"/>
      <c r="L49"/>
      <c r="M49"/>
      <c r="N49"/>
      <c r="O49"/>
      <c r="P49"/>
      <c r="Q49"/>
      <c r="R49"/>
      <c r="S49"/>
    </row>
    <row r="50" spans="1:19" s="24" customFormat="1" ht="21" x14ac:dyDescent="0.35">
      <c r="A50" s="134">
        <v>3</v>
      </c>
      <c r="B50" s="99" t="s">
        <v>174</v>
      </c>
      <c r="C50" s="99"/>
      <c r="D50"/>
      <c r="E50"/>
      <c r="F50"/>
      <c r="G50"/>
      <c r="H50"/>
      <c r="I50"/>
      <c r="J50"/>
      <c r="K50"/>
      <c r="L50"/>
      <c r="M50"/>
      <c r="N50"/>
      <c r="O50"/>
      <c r="P50"/>
      <c r="Q50"/>
      <c r="R50"/>
      <c r="S50"/>
    </row>
    <row r="51" spans="1:19" ht="21" x14ac:dyDescent="0.35">
      <c r="A51" s="134"/>
    </row>
    <row r="52" spans="1:19" ht="21" x14ac:dyDescent="0.35">
      <c r="A52" s="134">
        <v>4</v>
      </c>
      <c r="B52" s="99" t="s">
        <v>86</v>
      </c>
    </row>
  </sheetData>
  <mergeCells count="3">
    <mergeCell ref="B47:K48"/>
    <mergeCell ref="A34:B34"/>
    <mergeCell ref="B36:K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Risk Assessment</vt:lpstr>
      <vt:lpstr>Control Design</vt:lpstr>
      <vt:lpstr>ROI</vt:lpstr>
      <vt:lpstr>RM Assurance</vt:lpstr>
      <vt:lpstr>PoS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ALEA 102</cp:lastModifiedBy>
  <dcterms:created xsi:type="dcterms:W3CDTF">2013-05-29T17:22:34Z</dcterms:created>
  <dcterms:modified xsi:type="dcterms:W3CDTF">2016-05-02T19:42:44Z</dcterms:modified>
</cp:coreProperties>
</file>